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mc:AlternateContent xmlns:mc="http://schemas.openxmlformats.org/markup-compatibility/2006">
    <mc:Choice Requires="x15">
      <x15ac:absPath xmlns:x15ac="http://schemas.microsoft.com/office/spreadsheetml/2010/11/ac" url="https://shlomi808-my.sharepoint.com/personal/shlomi_shlomocm_co_il/Documents/שולחן העבודה/הדרכת משלחות/"/>
    </mc:Choice>
  </mc:AlternateContent>
  <xr:revisionPtr revIDLastSave="228" documentId="8_{466A7D73-4A35-4680-8F57-667D6317D397}" xr6:coauthVersionLast="47" xr6:coauthVersionMax="47" xr10:uidLastSave="{21FF381E-0960-416F-85F3-0BBBAEB7147F}"/>
  <bookViews>
    <workbookView xWindow="-109" yWindow="-109" windowWidth="21164" windowHeight="11291" activeTab="1" xr2:uid="{00000000-000D-0000-FFFF-FFFF00000000}"/>
  </bookViews>
  <sheets>
    <sheet name="תנאי סף" sheetId="1" r:id="rId1"/>
    <sheet name="איכות" sheetId="4" r:id="rId2"/>
    <sheet name="מחיר וסיכום" sheetId="5" r:id="rId3"/>
  </sheets>
  <definedNames>
    <definedName name="_Ref179538436" localSheetId="0">'תנאי סף'!#REF!</definedName>
    <definedName name="_Ref296892477" localSheetId="0">'תנאי סף'!$D$11</definedName>
    <definedName name="_Ref297537502" localSheetId="0">'תנאי סף'!#REF!</definedName>
    <definedName name="_Ref299614156" localSheetId="0">'תנאי סף'!#REF!</definedName>
    <definedName name="_Ref370930661" localSheetId="0">'תנאי סף'!$D$9</definedName>
    <definedName name="_Ref373241086" localSheetId="0">'תנאי סף'!#REF!</definedName>
    <definedName name="_Ref381015046" localSheetId="0">'תנאי סף'!#REF!</definedName>
    <definedName name="_Ref397199965" localSheetId="0">'תנאי סף'!$D$10</definedName>
    <definedName name="_Ref399016160" localSheetId="0">'תנאי סף'!#REF!</definedName>
    <definedName name="_Ref404259197" localSheetId="0">'תנאי סף'!#REF!</definedName>
    <definedName name="_Ref445211817" localSheetId="0">'תנאי סף'!#REF!</definedName>
    <definedName name="_xlnm.Print_Area" localSheetId="0">'תנאי סף'!$A$1:$G$39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5" l="1"/>
  <c r="F6" i="5"/>
  <c r="D6" i="5"/>
  <c r="J17" i="4"/>
  <c r="J16" i="4"/>
  <c r="J15" i="4"/>
  <c r="J14" i="4"/>
  <c r="J13" i="4"/>
  <c r="I12" i="4"/>
  <c r="J11" i="4"/>
  <c r="J10" i="4"/>
  <c r="J9" i="4"/>
  <c r="I8" i="4" s="1"/>
  <c r="J7" i="4"/>
  <c r="J6" i="4"/>
  <c r="I5" i="4" s="1"/>
  <c r="J5" i="4" s="1"/>
  <c r="H17" i="4"/>
  <c r="G12" i="4" s="1"/>
  <c r="H16" i="4"/>
  <c r="H15" i="4"/>
  <c r="H14" i="4"/>
  <c r="H13" i="4"/>
  <c r="H11" i="4"/>
  <c r="H10" i="4"/>
  <c r="G8" i="4" s="1"/>
  <c r="H9" i="4"/>
  <c r="H7" i="4"/>
  <c r="H6" i="4"/>
  <c r="G5" i="4" s="1"/>
  <c r="H5" i="4" s="1"/>
  <c r="F11" i="4"/>
  <c r="F7" i="4"/>
  <c r="F6" i="4"/>
  <c r="F10" i="4"/>
  <c r="F9" i="4"/>
  <c r="D8" i="4"/>
  <c r="D5" i="4"/>
  <c r="D18" i="4" s="1"/>
  <c r="B16" i="5"/>
  <c r="E5" i="4" l="1"/>
  <c r="E15" i="5"/>
  <c r="E16" i="5" s="1"/>
  <c r="D15" i="5"/>
  <c r="F15" i="5"/>
  <c r="F16" i="5" s="1"/>
  <c r="F14" i="4" l="1"/>
  <c r="F15" i="4"/>
  <c r="F16" i="4"/>
  <c r="F17" i="4"/>
  <c r="F13" i="4"/>
  <c r="E3" i="4"/>
  <c r="D4" i="5" s="1"/>
  <c r="D13" i="5" s="1"/>
  <c r="I3" i="4"/>
  <c r="F4" i="5" s="1"/>
  <c r="F13" i="5" s="1"/>
  <c r="G3" i="4"/>
  <c r="E4" i="5" s="1"/>
  <c r="E13" i="5" s="1"/>
  <c r="I18" i="4" l="1"/>
  <c r="F14" i="5" s="1"/>
  <c r="E8" i="4"/>
  <c r="E12" i="4"/>
  <c r="E18" i="4" s="1"/>
  <c r="G18" i="4" l="1"/>
  <c r="E14" i="5" s="1"/>
  <c r="F5" i="4"/>
  <c r="D14" i="5" l="1"/>
  <c r="D16" i="5" s="1"/>
  <c r="D17" i="5" l="1"/>
  <c r="F17" i="5"/>
  <c r="E17" i="5"/>
</calcChain>
</file>

<file path=xl/sharedStrings.xml><?xml version="1.0" encoding="utf-8"?>
<sst xmlns="http://schemas.openxmlformats.org/spreadsheetml/2006/main" count="91" uniqueCount="86">
  <si>
    <t>שם המציע:</t>
  </si>
  <si>
    <t>שם איש הקשר:</t>
  </si>
  <si>
    <t>טלפון:</t>
  </si>
  <si>
    <t>מס' סעיף</t>
  </si>
  <si>
    <t>תנאי סף מנהליים</t>
  </si>
  <si>
    <t>תנאי סף מקצועיים</t>
  </si>
  <si>
    <t>המציע</t>
  </si>
  <si>
    <t>ניקוד</t>
  </si>
  <si>
    <t>ציון איכות</t>
  </si>
  <si>
    <t>ציון מחיר</t>
  </si>
  <si>
    <t>סה"כ ציון</t>
  </si>
  <si>
    <t>מס' הצעה:</t>
  </si>
  <si>
    <t>סעיף:</t>
  </si>
  <si>
    <t>כתובת דוא"ל:</t>
  </si>
  <si>
    <t xml:space="preserve">מסמך בשפה העברית המתאר את פרופיל המציע. </t>
  </si>
  <si>
    <t>המציע עומד בדרישות תקנה 6(א) לתקנות חובת המכרזים, התשנ"ג-1993 ומחזיק בכל האישורים הנדרשים לפי חוק עסקאות גופים ציבוריים, התשל"ו-1976, כשהם תקפים.</t>
  </si>
  <si>
    <r>
      <t xml:space="preserve">אין מניעה, לפי כל דין או הסכם שהמציע צד לו, להשתתפותו במכרז ואין, לפי שיקול דעתו הבלעדי והמוחלט של המשרד, אפשרות כלשהי לקיומו של ניגוד עניינים, ישיר או עקיף, בין ענייני המציע ו/או בעלי השליטה בו ו/או נושאי המשרה שלו ו/או הפועלים מטעמו, לבין ענייני המשרד ו/או מתן השירותים.
</t>
    </r>
    <r>
      <rPr>
        <b/>
        <sz val="12"/>
        <color theme="1"/>
        <rFont val="David"/>
        <family val="2"/>
      </rPr>
      <t>המשרד רשאי לפסול מציעים שיעלה בהם חשש לניגוד עניינים כאמור, לפי שיקול דעתו הבלעדי.</t>
    </r>
  </si>
  <si>
    <t>הגורם הנבדק</t>
  </si>
  <si>
    <t>ח.פ./ת"ז:</t>
  </si>
  <si>
    <t>טופס כתב הצעה, המצורף כחלק ב' למסמכי המכרז כשהוא חתום על-ידי נושא משרה המוסמך לחייב את המציע ומאושר על ידי עו"ד כנדרש.</t>
  </si>
  <si>
    <t>אם המציע הוא תאגיד, יצורף בנוסף אישור עו"ד על היות החתומים בשמו על מסמכי המכרז רשאים לחייב את המציע בחתימתם.</t>
  </si>
  <si>
    <t>מציע שהוא "עסק בשליטת אישה" ומעוניין כי תינתן לו העדפה בשל עובדה זו יצרף להצעתו אישור ותצהיר. בסעיף זה, משמעות כל המונחים לרבות "אישור" ו"תצהיר" כמשמעותם בסעיף 2 ב' לחוק חובת המכרזים, התשנ"ב-1992.</t>
  </si>
  <si>
    <t>מסמכים נדרשים</t>
  </si>
  <si>
    <t>קריטריון</t>
  </si>
  <si>
    <t>משקל בציון האיכות</t>
  </si>
  <si>
    <t>ציון גלם</t>
  </si>
  <si>
    <t>סה"כ ציון איכות</t>
  </si>
  <si>
    <t xml:space="preserve">יכולת ניהול ותפעול לוגיסטי  </t>
  </si>
  <si>
    <t>מחיר</t>
  </si>
  <si>
    <t>ציון מחיר מנורמל</t>
  </si>
  <si>
    <t>שקלול ציונים סופיים</t>
  </si>
  <si>
    <t>משקל</t>
  </si>
  <si>
    <t>רכיב</t>
  </si>
  <si>
    <t>דירוג המציעים</t>
  </si>
  <si>
    <t>מפ"ל מכרז הדרכת משלחות</t>
  </si>
  <si>
    <t>4.1.1</t>
  </si>
  <si>
    <t>4.1.2</t>
  </si>
  <si>
    <t>4.1.3</t>
  </si>
  <si>
    <t>המציע הוא גוף משפטי מאוגד הרשום ברשם רשמי בישראל ו/או עוסק מורשה.</t>
  </si>
  <si>
    <t>4.2</t>
  </si>
  <si>
    <t>4.2.1.1</t>
  </si>
  <si>
    <t>4.2.1.2</t>
  </si>
  <si>
    <t>על הגוף המציע להיות בעל ניסיון של לפחות 3 שנים, מאז שנת 2016, במתן שירותי ייעוץ או הדרכה בתחום האבטחה בחו"ל, וזאת בהיקף של לפחות 100 שעות בכל שנה.</t>
  </si>
  <si>
    <r>
      <t xml:space="preserve">במועד הגשת ההצעה המציע מעסיק </t>
    </r>
    <r>
      <rPr>
        <u/>
        <sz val="12"/>
        <color theme="1"/>
        <rFont val="David"/>
        <family val="2"/>
      </rPr>
      <t>לפחות 4 עובדים</t>
    </r>
    <r>
      <rPr>
        <sz val="12"/>
        <color theme="1"/>
        <rFont val="David"/>
        <family val="2"/>
      </rPr>
      <t xml:space="preserve"> העונים לכל הדרישות הבאות:
•	בוגר קורס "מערך אבטחה ממלכתי-קורס אחיד";
•	בעל ניסיון של שנתיים לפחות, מאז שנת 2018, כמאבטח בחו"ל במסגרת משלחות ממלכתיות.</t>
    </r>
  </si>
  <si>
    <t>מנהל הצוות</t>
  </si>
  <si>
    <t>4.2.2.1</t>
  </si>
  <si>
    <t>4.2.2.2</t>
  </si>
  <si>
    <t>בעל ניסיון של שנתיים לפחות, מאז שנת 2018, כמאבטח בחו"ל במסגרת משלחות ממלכתיות.</t>
  </si>
  <si>
    <t>בעל ניסיון של 3 שנים לפחות, מאז שנת 2018, בהדרכה בתחום הביטחון (במסגרת שירות צבאי או באזרחות) בהיקף של לפחות 300 שעות הדרכה בשנה.</t>
  </si>
  <si>
    <t>חוברת הצעה מלאה וחתומה כנדרש בסעיף ‎6 למכרז.</t>
  </si>
  <si>
    <t>רשימת הפרטים בהצעת המציע, שהמציע מעוניין שיהיו חסויים במידה והוא יזכה, על פי האמור בסעיף ‎12 למכרז.</t>
  </si>
  <si>
    <r>
      <rPr>
        <b/>
        <sz val="12"/>
        <color theme="1"/>
        <rFont val="David"/>
        <family val="2"/>
      </rPr>
      <t>פירוט ניסיון מנהל הצוות - נספח ב'3:</t>
    </r>
    <r>
      <rPr>
        <sz val="12"/>
        <color theme="1"/>
        <rFont val="David"/>
        <family val="2"/>
      </rPr>
      <t xml:space="preserve"> לצורך הוכחת עמידתו בתנאי הסף המפורט בסעיף ‎4.2.2 לעיל על המציע לפרט על אודות ניסיונו של מנהל הצוות המיועד מטעמו, תוך ציון היקף הפעילויות ומאפייניהן, שם הלקוח, שם איש הקשר ומספר הטלפון שלו כמפורט בחוברת ההצעה. הפרטים יסופקו בהתאם לנדרש בנספח ב'3 למסמכי המכרז. הניסיון יפורט ברשימה כרונולוגית מלאה של העבודות שבוצעו במהלך שנות הניסיון.</t>
    </r>
  </si>
  <si>
    <r>
      <rPr>
        <b/>
        <sz val="12"/>
        <color theme="1"/>
        <rFont val="David"/>
        <family val="2"/>
      </rPr>
      <t>פירוט ניסיון המציע - נספח ב'2:</t>
    </r>
    <r>
      <rPr>
        <sz val="12"/>
        <color theme="1"/>
        <rFont val="David"/>
        <family val="2"/>
      </rPr>
      <t xml:space="preserve"> לצורך הוכחת עמידתו בתנאי הסף המפורט בסעיף ‎4.2.1 לעיל על המציע לפרט על אודות ניסיונו בביצוע השירותים הנדרשים, תוך ציון היקף הפעילות ומאפייניה, שם הלקוח, שם איש הקשר ומספר הטלפון שלו כמפורט בחוברת ההצעה. הפרטים יסופקו בהתאם לנדרש בנספח ב'2 למסמכי המכרז. הניסיון יפורט ברשימה כרונולוגית מלאה של העבודות שבוצעו במהלך שנות הניסיון.</t>
    </r>
  </si>
  <si>
    <r>
      <rPr>
        <b/>
        <sz val="12"/>
        <color theme="1"/>
        <rFont val="David"/>
        <family val="2"/>
      </rPr>
      <t>מסמכים נוספים צוות:</t>
    </r>
    <r>
      <rPr>
        <sz val="12"/>
        <color theme="1"/>
        <rFont val="David"/>
        <family val="2"/>
      </rPr>
      <t xml:space="preserve"> על המציע לצרף בסופו של נספח ב'3 קורות חיים ומסמכים המעידים על הכשרתו וניסיונו המקצועי של מנהל הצוות המוצע, וכן של ארבעת העובדים הנוספים כנדרש בסעיף ‎4.2.1.2 לעיל. במידה והמציע מציג מנהל צוות שאינו מועסק אצלו בעת הגשת ההצעה, יש לצרף הסכם העסקה מותנה.</t>
    </r>
  </si>
  <si>
    <t>העתק תעודת עוסק מורשה והעתק של תעודת התאגדות (לפי העניין וסוג התאגדותו המשפטית של המציע), לצורך הוכחת העמידה בתנאי הסף שבסעיף ‎4.1.1 לעיל.</t>
  </si>
  <si>
    <t>אם המציע הוא עמותה או חברה לתועלת הציבור (חל"צ) יש לצרף אישור מהרשם הרלוונטי בדבר ניהול תקין לשנת 2024 או בדבר הגשת מסמכים, לפי העניין.</t>
  </si>
  <si>
    <t>אישור לפי חוק עסקאות גופים ציבוריים, בדבר ניהול פנקסי חשבונות ורשומות, כשהוא תקף, להוכחת העמידה בתנאי הסף שבסעיף ‎‎4.1.2 לעיל.</t>
  </si>
  <si>
    <t>הצהרות בדבר עמידה בהוראות חוק שיוויון זכויות חתומה ע"י עו"ד (נספח ב'4).</t>
  </si>
  <si>
    <t>5.10</t>
  </si>
  <si>
    <t>5.11</t>
  </si>
  <si>
    <t>5.12</t>
  </si>
  <si>
    <t>תצהיר היעדר הרשעות לפי חוק עובדים זרים וחוק שכר מינימום חתום ע"י עו"ד (נספח ב'5).</t>
  </si>
  <si>
    <t>5.13</t>
  </si>
  <si>
    <t>5.14</t>
  </si>
  <si>
    <t>התחייבות ואישור המציע לקיום החקיקה בתחום העסקת עובדים חתומה ע"י עו"ד (נספח ב'6).</t>
  </si>
  <si>
    <t>הצהרה על שימוש בתוכנות מקוריות חתומה ע"י עו"ד (נספח ב'7).</t>
  </si>
  <si>
    <t>5.15</t>
  </si>
  <si>
    <t>5.16</t>
  </si>
  <si>
    <t>5.17</t>
  </si>
  <si>
    <t>נספח הצעת המחיר (נספח ב'8) מלא וחתום ע"י מורשה החתימה מטעם המציע.</t>
  </si>
  <si>
    <t>8.6.1</t>
  </si>
  <si>
    <t xml:space="preserve">ניסיון המציע </t>
  </si>
  <si>
    <t>ניסיון המציע במתן שירותי ייעוץ / הדרכה בתחום האבטחה בחו"ל מעבר לנדרש בתנאי הסף ‎4.2.1.1 לעיל, מאז שנת 2016</t>
  </si>
  <si>
    <t>ניסיון המציע במתן שירותי ייעוץ / הדרכה בתחום האבטחה בחו"ל מאז שנת 2016  בהיקף של 200 שעות לפחות</t>
  </si>
  <si>
    <t>8.6.3</t>
  </si>
  <si>
    <t>8.6.2</t>
  </si>
  <si>
    <t>ניסיון הצוות</t>
  </si>
  <si>
    <t>ניסיון המתדרכים - פעילות נוכחית במערך המשלחות הממלכתיות לחו"ל</t>
  </si>
  <si>
    <t>ניסיון המתדרכים - 20 תדרוכים בשנתיים האחרונות</t>
  </si>
  <si>
    <t>מקצועיות בתחום תדרוך משלחות לחו"ל</t>
  </si>
  <si>
    <t>גמישות והיענות לצרכי הלקוח</t>
  </si>
  <si>
    <t>זמינות ויחסי אנוש</t>
  </si>
  <si>
    <t>שביעות רצון כללית מהמציע</t>
  </si>
  <si>
    <t>ניסיון מנהל הצוות - פרויקטים בהיקף של 200,000 ₪ לשנה לפחות</t>
  </si>
  <si>
    <t>חוות דעת לקוחות</t>
  </si>
  <si>
    <r>
      <t>הצעת המחיר</t>
    </r>
    <r>
      <rPr>
        <b/>
        <sz val="10"/>
        <color theme="1"/>
        <rFont val="Arial"/>
        <family val="2"/>
        <scheme val="minor"/>
      </rPr>
      <t xml:space="preserve"> כולל מע"מ</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</si>
</sst>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quot;₪&quot;\ #,##0"/>
  </numFmts>
  <fonts count="26" x14ac:knownFonts="1">
    <font>
      <sz val="11"/>
      <color theme="1"/>
      <name val="Arial"/>
      <family val="2"/>
      <charset val="177"/>
      <scheme val="minor"/>
    </font>
    <font>
      <u/>
      <sz val="11"/>
      <color theme="10"/>
      <name val="Arial"/>
      <family val="2"/>
      <charset val="177"/>
      <scheme val="minor"/>
    </font>
    <font>
      <sz val="11"/>
      <color theme="1"/>
      <name val="Arial"/>
      <family val="2"/>
      <charset val="177"/>
      <scheme val="minor"/>
    </font>
    <font>
      <b/>
      <sz val="12"/>
      <color theme="1"/>
      <name val="David"/>
      <family val="2"/>
    </font>
    <font>
      <sz val="12"/>
      <color theme="1"/>
      <name val="David"/>
      <family val="2"/>
    </font>
    <font>
      <sz val="11"/>
      <color theme="1"/>
      <name val="David"/>
      <family val="2"/>
    </font>
    <font>
      <sz val="12"/>
      <color rgb="FFFF0000"/>
      <name val="David"/>
      <family val="2"/>
    </font>
    <font>
      <sz val="8"/>
      <name val="Arial"/>
      <family val="2"/>
      <charset val="177"/>
      <scheme val="minor"/>
    </font>
    <font>
      <b/>
      <sz val="15"/>
      <color theme="1"/>
      <name val="David"/>
      <family val="2"/>
    </font>
    <font>
      <b/>
      <sz val="14"/>
      <color theme="1"/>
      <name val="David"/>
      <family val="2"/>
    </font>
    <font>
      <sz val="11"/>
      <color theme="0"/>
      <name val="Arial"/>
      <family val="2"/>
      <charset val="177"/>
      <scheme val="minor"/>
    </font>
    <font>
      <b/>
      <sz val="14"/>
      <name val="Arial"/>
      <family val="2"/>
    </font>
    <font>
      <b/>
      <sz val="12"/>
      <name val="Arial"/>
      <family val="2"/>
    </font>
    <font>
      <b/>
      <sz val="13"/>
      <name val="Arial"/>
      <family val="2"/>
    </font>
    <font>
      <sz val="11"/>
      <name val="Arial"/>
      <family val="2"/>
    </font>
    <font>
      <b/>
      <sz val="11"/>
      <name val="Arial"/>
      <family val="2"/>
    </font>
    <font>
      <sz val="12"/>
      <name val="Arial"/>
      <family val="2"/>
    </font>
    <font>
      <b/>
      <sz val="13"/>
      <color theme="0"/>
      <name val="Arial"/>
      <family val="2"/>
      <charset val="177"/>
    </font>
    <font>
      <b/>
      <sz val="10"/>
      <name val="Arial"/>
      <family val="2"/>
    </font>
    <font>
      <b/>
      <sz val="11"/>
      <color theme="1"/>
      <name val="Arial"/>
      <family val="2"/>
      <scheme val="minor"/>
    </font>
    <font>
      <b/>
      <sz val="11"/>
      <color theme="1"/>
      <name val="David"/>
      <family val="2"/>
      <charset val="177"/>
    </font>
    <font>
      <sz val="11"/>
      <color theme="1"/>
      <name val="Arial"/>
      <family val="2"/>
      <scheme val="minor"/>
    </font>
    <font>
      <b/>
      <sz val="11"/>
      <color theme="0"/>
      <name val="Arial"/>
      <family val="2"/>
      <scheme val="minor"/>
    </font>
    <font>
      <b/>
      <sz val="10"/>
      <color theme="1"/>
      <name val="David"/>
      <family val="2"/>
      <charset val="177"/>
    </font>
    <font>
      <b/>
      <sz val="10"/>
      <color theme="1"/>
      <name val="Arial"/>
      <family val="2"/>
      <scheme val="minor"/>
    </font>
    <font>
      <u/>
      <sz val="12"/>
      <color theme="1"/>
      <name val="David"/>
      <family val="2"/>
    </font>
  </fonts>
  <fills count="20">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EBFEFF"/>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0.749992370372631"/>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7" tint="0.79998168889431442"/>
        <bgColor indexed="64"/>
      </patternFill>
    </fill>
    <fill>
      <patternFill patternType="solid">
        <fgColor them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FFFF00"/>
        <bgColor indexed="64"/>
      </patternFill>
    </fill>
  </fills>
  <borders count="46">
    <border>
      <left/>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1" fillId="0" borderId="0" applyNumberFormat="0" applyFill="0" applyBorder="0" applyAlignment="0" applyProtection="0"/>
    <xf numFmtId="9" fontId="2" fillId="0" borderId="0" applyFont="0" applyFill="0" applyBorder="0" applyAlignment="0" applyProtection="0"/>
  </cellStyleXfs>
  <cellXfs count="163">
    <xf numFmtId="0" fontId="0" fillId="0" borderId="0" xfId="0"/>
    <xf numFmtId="0" fontId="4" fillId="0" borderId="0" xfId="0" applyFont="1"/>
    <xf numFmtId="0" fontId="4" fillId="0" borderId="0" xfId="0" applyFont="1" applyProtection="1">
      <protection hidden="1"/>
    </xf>
    <xf numFmtId="0" fontId="4" fillId="3" borderId="7" xfId="0" applyFont="1" applyFill="1" applyBorder="1" applyAlignment="1" applyProtection="1">
      <alignment horizontal="center" vertical="center" wrapText="1"/>
      <protection locked="0"/>
    </xf>
    <xf numFmtId="0" fontId="4" fillId="3" borderId="9" xfId="0" applyFont="1" applyFill="1" applyBorder="1" applyAlignment="1" applyProtection="1">
      <alignment horizontal="center" vertical="center" wrapText="1"/>
      <protection locked="0"/>
    </xf>
    <xf numFmtId="0" fontId="4" fillId="3" borderId="12" xfId="0" applyFont="1" applyFill="1" applyBorder="1" applyAlignment="1" applyProtection="1">
      <alignment horizontal="center" vertical="center" wrapText="1"/>
      <protection locked="0"/>
    </xf>
    <xf numFmtId="0" fontId="3" fillId="0" borderId="0" xfId="0" applyFont="1" applyProtection="1">
      <protection hidden="1"/>
    </xf>
    <xf numFmtId="0" fontId="4" fillId="0" borderId="0" xfId="0" applyFont="1" applyAlignment="1">
      <alignment wrapText="1"/>
    </xf>
    <xf numFmtId="0" fontId="3" fillId="0" borderId="0" xfId="0" applyFont="1"/>
    <xf numFmtId="0" fontId="4" fillId="6" borderId="8" xfId="0" applyFont="1" applyFill="1" applyBorder="1" applyAlignment="1" applyProtection="1">
      <alignment horizontal="right" vertical="center" wrapText="1" readingOrder="2"/>
      <protection hidden="1"/>
    </xf>
    <xf numFmtId="0" fontId="4" fillId="0" borderId="0" xfId="0" applyFont="1" applyAlignment="1">
      <alignment vertical="center"/>
    </xf>
    <xf numFmtId="0" fontId="6" fillId="3" borderId="7" xfId="0" applyFont="1" applyFill="1" applyBorder="1" applyAlignment="1" applyProtection="1">
      <alignment horizontal="center" vertical="center" wrapText="1"/>
      <protection locked="0"/>
    </xf>
    <xf numFmtId="0" fontId="4" fillId="6" borderId="2" xfId="0" applyFont="1" applyFill="1" applyBorder="1" applyAlignment="1" applyProtection="1">
      <alignment horizontal="right" vertical="center" wrapText="1" readingOrder="2"/>
      <protection hidden="1"/>
    </xf>
    <xf numFmtId="0" fontId="4" fillId="6" borderId="4" xfId="0" applyFont="1" applyFill="1" applyBorder="1" applyAlignment="1" applyProtection="1">
      <alignment horizontal="right" vertical="center" wrapText="1" readingOrder="2"/>
      <protection hidden="1"/>
    </xf>
    <xf numFmtId="49" fontId="3" fillId="6" borderId="35" xfId="0" applyNumberFormat="1" applyFont="1" applyFill="1" applyBorder="1" applyAlignment="1" applyProtection="1">
      <alignment horizontal="center" vertical="center" readingOrder="2"/>
      <protection hidden="1"/>
    </xf>
    <xf numFmtId="49" fontId="3" fillId="6" borderId="26" xfId="0" applyNumberFormat="1" applyFont="1" applyFill="1" applyBorder="1" applyAlignment="1" applyProtection="1">
      <alignment horizontal="center" vertical="center" readingOrder="2"/>
      <protection hidden="1"/>
    </xf>
    <xf numFmtId="49" fontId="3" fillId="6" borderId="36" xfId="0" applyNumberFormat="1" applyFont="1" applyFill="1" applyBorder="1" applyAlignment="1" applyProtection="1">
      <alignment horizontal="center" vertical="center" readingOrder="2"/>
      <protection hidden="1"/>
    </xf>
    <xf numFmtId="0" fontId="4" fillId="6" borderId="15" xfId="0" applyFont="1" applyFill="1" applyBorder="1" applyAlignment="1" applyProtection="1">
      <alignment horizontal="right" vertical="center" wrapText="1" readingOrder="2"/>
      <protection hidden="1"/>
    </xf>
    <xf numFmtId="49" fontId="3" fillId="2" borderId="12" xfId="0" applyNumberFormat="1" applyFont="1" applyFill="1" applyBorder="1" applyAlignment="1" applyProtection="1">
      <alignment horizontal="center" vertical="center"/>
      <protection hidden="1"/>
    </xf>
    <xf numFmtId="0" fontId="3" fillId="2" borderId="2" xfId="0" applyFont="1" applyFill="1" applyBorder="1" applyAlignment="1" applyProtection="1">
      <alignment horizontal="center" vertical="center" wrapText="1" readingOrder="2"/>
      <protection hidden="1"/>
    </xf>
    <xf numFmtId="0" fontId="3" fillId="14" borderId="9" xfId="0" applyFont="1" applyFill="1" applyBorder="1" applyAlignment="1" applyProtection="1">
      <alignment horizontal="center" vertical="center" wrapText="1"/>
      <protection hidden="1"/>
    </xf>
    <xf numFmtId="0" fontId="3" fillId="14" borderId="9" xfId="0" applyFont="1" applyFill="1" applyBorder="1" applyAlignment="1" applyProtection="1">
      <alignment horizontal="center" vertical="center" wrapText="1" readingOrder="2"/>
      <protection hidden="1"/>
    </xf>
    <xf numFmtId="0" fontId="3" fillId="14" borderId="9" xfId="0" applyFont="1" applyFill="1" applyBorder="1" applyAlignment="1" applyProtection="1">
      <alignment horizontal="center" vertical="center" wrapText="1"/>
      <protection locked="0"/>
    </xf>
    <xf numFmtId="49" fontId="3" fillId="14" borderId="9" xfId="0" applyNumberFormat="1" applyFont="1" applyFill="1" applyBorder="1" applyAlignment="1" applyProtection="1">
      <alignment horizontal="center" vertical="center" wrapText="1"/>
      <protection locked="0"/>
    </xf>
    <xf numFmtId="0" fontId="3" fillId="14" borderId="11" xfId="0" applyFont="1" applyFill="1" applyBorder="1" applyAlignment="1" applyProtection="1">
      <alignment horizontal="center" vertical="center" wrapText="1"/>
      <protection hidden="1"/>
    </xf>
    <xf numFmtId="0" fontId="1" fillId="14" borderId="11" xfId="1" applyFill="1" applyBorder="1" applyAlignment="1" applyProtection="1">
      <alignment horizontal="center" vertical="center" wrapText="1"/>
      <protection locked="0"/>
    </xf>
    <xf numFmtId="0" fontId="3" fillId="14" borderId="11" xfId="0" applyFont="1" applyFill="1" applyBorder="1" applyAlignment="1" applyProtection="1">
      <alignment horizontal="center" wrapText="1"/>
      <protection hidden="1"/>
    </xf>
    <xf numFmtId="0" fontId="3" fillId="14" borderId="38" xfId="0" applyFont="1" applyFill="1" applyBorder="1" applyAlignment="1" applyProtection="1">
      <alignment horizontal="center" wrapText="1"/>
      <protection hidden="1"/>
    </xf>
    <xf numFmtId="0" fontId="3" fillId="14" borderId="12" xfId="0" applyFont="1" applyFill="1" applyBorder="1" applyAlignment="1" applyProtection="1">
      <alignment horizontal="center" vertical="center" wrapText="1"/>
      <protection hidden="1"/>
    </xf>
    <xf numFmtId="0" fontId="3" fillId="14" borderId="13" xfId="0" applyFont="1" applyFill="1" applyBorder="1" applyAlignment="1" applyProtection="1">
      <alignment horizontal="center" vertical="center" readingOrder="2"/>
      <protection hidden="1"/>
    </xf>
    <xf numFmtId="0" fontId="4" fillId="3" borderId="10" xfId="0" applyFont="1" applyFill="1" applyBorder="1" applyAlignment="1" applyProtection="1">
      <alignment horizontal="center" vertical="center" wrapText="1"/>
      <protection locked="0"/>
    </xf>
    <xf numFmtId="49" fontId="3" fillId="4" borderId="24" xfId="0" applyNumberFormat="1" applyFont="1" applyFill="1" applyBorder="1" applyAlignment="1" applyProtection="1">
      <alignment horizontal="center" vertical="center"/>
      <protection hidden="1"/>
    </xf>
    <xf numFmtId="0" fontId="3" fillId="3" borderId="30" xfId="0" applyFont="1" applyFill="1" applyBorder="1" applyAlignment="1" applyProtection="1">
      <alignment horizontal="center" vertical="center"/>
      <protection hidden="1"/>
    </xf>
    <xf numFmtId="49" fontId="3" fillId="3" borderId="30" xfId="0" applyNumberFormat="1" applyFont="1" applyFill="1" applyBorder="1" applyAlignment="1" applyProtection="1">
      <alignment horizontal="center" vertical="center"/>
      <protection hidden="1"/>
    </xf>
    <xf numFmtId="0" fontId="3" fillId="2" borderId="12" xfId="0" applyFont="1" applyFill="1" applyBorder="1" applyAlignment="1" applyProtection="1">
      <alignment horizontal="center" vertical="center"/>
      <protection hidden="1"/>
    </xf>
    <xf numFmtId="0" fontId="3" fillId="2" borderId="2" xfId="0" applyFont="1" applyFill="1" applyBorder="1" applyAlignment="1" applyProtection="1">
      <alignment horizontal="center" vertical="center" wrapText="1"/>
      <protection hidden="1"/>
    </xf>
    <xf numFmtId="0" fontId="4" fillId="3" borderId="8" xfId="0" applyFont="1" applyFill="1" applyBorder="1" applyAlignment="1" applyProtection="1">
      <alignment horizontal="center" vertical="center" wrapText="1"/>
      <protection locked="0"/>
    </xf>
    <xf numFmtId="0" fontId="4" fillId="3" borderId="32" xfId="0" applyFont="1" applyFill="1" applyBorder="1" applyAlignment="1" applyProtection="1">
      <alignment horizontal="center" vertical="center" wrapText="1"/>
      <protection locked="0"/>
    </xf>
    <xf numFmtId="0" fontId="4" fillId="3" borderId="23" xfId="0" applyFont="1" applyFill="1" applyBorder="1" applyAlignment="1" applyProtection="1">
      <alignment horizontal="center" vertical="center" wrapText="1"/>
      <protection locked="0"/>
    </xf>
    <xf numFmtId="0" fontId="4" fillId="3" borderId="35" xfId="0" applyFont="1" applyFill="1" applyBorder="1" applyAlignment="1" applyProtection="1">
      <alignment horizontal="center" vertical="center" wrapText="1"/>
      <protection locked="0"/>
    </xf>
    <xf numFmtId="0" fontId="3" fillId="3" borderId="10" xfId="0" applyFont="1" applyFill="1" applyBorder="1" applyAlignment="1" applyProtection="1">
      <alignment horizontal="center" vertical="center" wrapText="1"/>
      <protection locked="0"/>
    </xf>
    <xf numFmtId="0" fontId="4" fillId="3" borderId="38" xfId="0" applyFont="1" applyFill="1" applyBorder="1" applyAlignment="1" applyProtection="1">
      <alignment horizontal="center" vertical="center" wrapText="1"/>
      <protection locked="0"/>
    </xf>
    <xf numFmtId="0" fontId="4" fillId="3" borderId="11" xfId="0" applyFont="1" applyFill="1" applyBorder="1" applyAlignment="1" applyProtection="1">
      <alignment horizontal="center" vertical="center" wrapText="1"/>
      <protection locked="0"/>
    </xf>
    <xf numFmtId="0" fontId="4" fillId="3" borderId="32" xfId="0" applyFont="1" applyFill="1" applyBorder="1" applyAlignment="1" applyProtection="1">
      <alignment horizontal="center" vertical="center" wrapText="1" readingOrder="2"/>
      <protection locked="0"/>
    </xf>
    <xf numFmtId="0" fontId="4" fillId="3" borderId="23" xfId="0" applyFont="1" applyFill="1" applyBorder="1" applyAlignment="1" applyProtection="1">
      <alignment horizontal="center" vertical="center" wrapText="1" readingOrder="2"/>
      <protection locked="0"/>
    </xf>
    <xf numFmtId="0" fontId="5" fillId="3" borderId="9" xfId="0" applyFont="1" applyFill="1" applyBorder="1" applyAlignment="1" applyProtection="1">
      <alignment horizontal="center" vertical="center" wrapText="1" readingOrder="2"/>
      <protection locked="0"/>
    </xf>
    <xf numFmtId="0" fontId="5" fillId="3" borderId="11" xfId="0" applyFont="1" applyFill="1" applyBorder="1" applyAlignment="1" applyProtection="1">
      <alignment horizontal="center" vertical="center" wrapText="1" readingOrder="2"/>
      <protection locked="0"/>
    </xf>
    <xf numFmtId="0" fontId="11" fillId="8" borderId="12" xfId="0" applyFont="1" applyFill="1" applyBorder="1" applyAlignment="1" applyProtection="1">
      <alignment horizontal="right" vertical="center" wrapText="1" readingOrder="2"/>
      <protection hidden="1"/>
    </xf>
    <xf numFmtId="0" fontId="16" fillId="9" borderId="9" xfId="0" applyFont="1" applyFill="1" applyBorder="1" applyAlignment="1" applyProtection="1">
      <alignment vertical="center" wrapText="1" readingOrder="2"/>
      <protection hidden="1"/>
    </xf>
    <xf numFmtId="1" fontId="14" fillId="15" borderId="30" xfId="2" applyNumberFormat="1" applyFont="1" applyFill="1" applyBorder="1" applyAlignment="1" applyProtection="1">
      <alignment horizontal="center" vertical="center" wrapText="1" readingOrder="2"/>
      <protection locked="0" hidden="1"/>
    </xf>
    <xf numFmtId="0" fontId="16" fillId="9" borderId="7" xfId="0" applyFont="1" applyFill="1" applyBorder="1" applyAlignment="1" applyProtection="1">
      <alignment vertical="center" wrapText="1" readingOrder="2"/>
      <protection hidden="1"/>
    </xf>
    <xf numFmtId="0" fontId="14" fillId="15" borderId="32" xfId="0" applyFont="1" applyFill="1" applyBorder="1" applyAlignment="1" applyProtection="1">
      <alignment horizontal="center" vertical="center" wrapText="1" readingOrder="2"/>
      <protection locked="0" hidden="1"/>
    </xf>
    <xf numFmtId="164" fontId="14" fillId="15" borderId="22" xfId="0" applyNumberFormat="1" applyFont="1" applyFill="1" applyBorder="1" applyAlignment="1" applyProtection="1">
      <alignment horizontal="center" vertical="center" wrapText="1" readingOrder="2"/>
      <protection locked="0" hidden="1"/>
    </xf>
    <xf numFmtId="0" fontId="14" fillId="15" borderId="30" xfId="0" applyFont="1" applyFill="1" applyBorder="1" applyAlignment="1" applyProtection="1">
      <alignment horizontal="center" vertical="center" wrapText="1" readingOrder="2"/>
      <protection locked="0" hidden="1"/>
    </xf>
    <xf numFmtId="9" fontId="17" fillId="10" borderId="5" xfId="2" applyFont="1" applyFill="1" applyBorder="1" applyAlignment="1" applyProtection="1">
      <alignment horizontal="center" vertical="center" wrapText="1" readingOrder="2"/>
      <protection hidden="1"/>
    </xf>
    <xf numFmtId="9" fontId="13" fillId="8" borderId="1" xfId="0" applyNumberFormat="1" applyFont="1" applyFill="1" applyBorder="1" applyAlignment="1" applyProtection="1">
      <alignment horizontal="center" vertical="center" wrapText="1" readingOrder="2"/>
      <protection hidden="1"/>
    </xf>
    <xf numFmtId="0" fontId="12" fillId="7" borderId="34" xfId="0" applyFont="1" applyFill="1" applyBorder="1" applyAlignment="1" applyProtection="1">
      <alignment horizontal="center" vertical="center" wrapText="1" readingOrder="2"/>
      <protection hidden="1"/>
    </xf>
    <xf numFmtId="0" fontId="12" fillId="7" borderId="40" xfId="0" applyFont="1" applyFill="1" applyBorder="1" applyAlignment="1" applyProtection="1">
      <alignment horizontal="center" vertical="center" wrapText="1" readingOrder="2"/>
      <protection hidden="1"/>
    </xf>
    <xf numFmtId="1" fontId="15" fillId="15" borderId="22" xfId="2" applyNumberFormat="1" applyFont="1" applyFill="1" applyBorder="1" applyAlignment="1" applyProtection="1">
      <alignment horizontal="center" vertical="center" wrapText="1" readingOrder="2"/>
      <protection hidden="1"/>
    </xf>
    <xf numFmtId="1" fontId="14" fillId="15" borderId="33" xfId="2" applyNumberFormat="1" applyFont="1" applyFill="1" applyBorder="1" applyAlignment="1" applyProtection="1">
      <alignment horizontal="center" vertical="center" wrapText="1" readingOrder="2"/>
      <protection locked="0" hidden="1"/>
    </xf>
    <xf numFmtId="1" fontId="15" fillId="15" borderId="42" xfId="2" applyNumberFormat="1" applyFont="1" applyFill="1" applyBorder="1" applyAlignment="1" applyProtection="1">
      <alignment horizontal="center" vertical="center" wrapText="1" readingOrder="2"/>
      <protection hidden="1"/>
    </xf>
    <xf numFmtId="0" fontId="11" fillId="8" borderId="2" xfId="0" applyFont="1" applyFill="1" applyBorder="1" applyAlignment="1" applyProtection="1">
      <alignment horizontal="right" vertical="center" wrapText="1" readingOrder="2"/>
      <protection hidden="1"/>
    </xf>
    <xf numFmtId="9" fontId="13" fillId="8" borderId="12" xfId="0" applyNumberFormat="1" applyFont="1" applyFill="1" applyBorder="1" applyAlignment="1" applyProtection="1">
      <alignment horizontal="center" vertical="center" wrapText="1" readingOrder="2"/>
      <protection hidden="1"/>
    </xf>
    <xf numFmtId="9" fontId="15" fillId="8" borderId="5" xfId="0" applyNumberFormat="1" applyFont="1" applyFill="1" applyBorder="1" applyAlignment="1" applyProtection="1">
      <alignment horizontal="center" vertical="center" wrapText="1" readingOrder="2"/>
      <protection hidden="1"/>
    </xf>
    <xf numFmtId="9" fontId="15" fillId="8" borderId="9" xfId="0" applyNumberFormat="1" applyFont="1" applyFill="1" applyBorder="1" applyAlignment="1" applyProtection="1">
      <alignment horizontal="center" vertical="center" wrapText="1" readingOrder="2"/>
      <protection hidden="1"/>
    </xf>
    <xf numFmtId="1" fontId="14" fillId="15" borderId="43" xfId="2" applyNumberFormat="1" applyFont="1" applyFill="1" applyBorder="1" applyAlignment="1" applyProtection="1">
      <alignment horizontal="center" vertical="center" wrapText="1" readingOrder="2"/>
      <protection locked="0" hidden="1"/>
    </xf>
    <xf numFmtId="0" fontId="14" fillId="9" borderId="8" xfId="0" applyFont="1" applyFill="1" applyBorder="1" applyAlignment="1" applyProtection="1">
      <alignment vertical="center" wrapText="1" readingOrder="2"/>
      <protection hidden="1"/>
    </xf>
    <xf numFmtId="0" fontId="14" fillId="9" borderId="32" xfId="0" applyFont="1" applyFill="1" applyBorder="1" applyAlignment="1" applyProtection="1">
      <alignment vertical="center" wrapText="1" readingOrder="2"/>
      <protection hidden="1"/>
    </xf>
    <xf numFmtId="9" fontId="14" fillId="16" borderId="7" xfId="2" applyFont="1" applyFill="1" applyBorder="1" applyAlignment="1" applyProtection="1">
      <alignment horizontal="center" vertical="center" wrapText="1" readingOrder="2"/>
      <protection hidden="1"/>
    </xf>
    <xf numFmtId="9" fontId="14" fillId="16" borderId="9" xfId="2" applyFont="1" applyFill="1" applyBorder="1" applyAlignment="1" applyProtection="1">
      <alignment horizontal="center" vertical="center" wrapText="1" readingOrder="2"/>
      <protection hidden="1"/>
    </xf>
    <xf numFmtId="9" fontId="15" fillId="8" borderId="7" xfId="0" applyNumberFormat="1" applyFont="1" applyFill="1" applyBorder="1" applyAlignment="1" applyProtection="1">
      <alignment horizontal="center" vertical="center" wrapText="1" readingOrder="2"/>
      <protection hidden="1"/>
    </xf>
    <xf numFmtId="0" fontId="10" fillId="0" borderId="0" xfId="0" applyFont="1" applyProtection="1">
      <protection hidden="1"/>
    </xf>
    <xf numFmtId="0" fontId="0" fillId="0" borderId="0" xfId="0" applyProtection="1">
      <protection hidden="1"/>
    </xf>
    <xf numFmtId="0" fontId="20" fillId="17" borderId="31" xfId="0" applyFont="1" applyFill="1" applyBorder="1" applyAlignment="1" applyProtection="1">
      <alignment horizontal="center" vertical="center" readingOrder="2"/>
      <protection hidden="1"/>
    </xf>
    <xf numFmtId="0" fontId="20" fillId="17" borderId="44" xfId="0" applyFont="1" applyFill="1" applyBorder="1" applyAlignment="1" applyProtection="1">
      <alignment horizontal="center" vertical="center" readingOrder="2"/>
      <protection hidden="1"/>
    </xf>
    <xf numFmtId="0" fontId="19" fillId="18" borderId="9" xfId="0" applyFont="1" applyFill="1" applyBorder="1" applyAlignment="1" applyProtection="1">
      <alignment vertical="center"/>
      <protection hidden="1"/>
    </xf>
    <xf numFmtId="0" fontId="19" fillId="12" borderId="11" xfId="0" applyFont="1" applyFill="1" applyBorder="1" applyAlignment="1" applyProtection="1">
      <alignment vertical="center"/>
      <protection hidden="1"/>
    </xf>
    <xf numFmtId="2" fontId="19" fillId="12" borderId="36" xfId="0" applyNumberFormat="1" applyFont="1" applyFill="1" applyBorder="1" applyAlignment="1" applyProtection="1">
      <alignment horizontal="center" vertical="center"/>
      <protection hidden="1"/>
    </xf>
    <xf numFmtId="2" fontId="19" fillId="12" borderId="45" xfId="0" applyNumberFormat="1" applyFont="1" applyFill="1" applyBorder="1" applyAlignment="1" applyProtection="1">
      <alignment horizontal="center" vertical="center"/>
      <protection hidden="1"/>
    </xf>
    <xf numFmtId="0" fontId="20" fillId="17" borderId="24" xfId="0" applyFont="1" applyFill="1" applyBorder="1" applyAlignment="1" applyProtection="1">
      <alignment horizontal="center" vertical="center" readingOrder="2"/>
      <protection hidden="1"/>
    </xf>
    <xf numFmtId="0" fontId="19" fillId="17" borderId="25" xfId="0" applyFont="1" applyFill="1" applyBorder="1" applyAlignment="1" applyProtection="1">
      <alignment horizontal="center"/>
      <protection hidden="1"/>
    </xf>
    <xf numFmtId="0" fontId="19" fillId="17" borderId="41" xfId="0" applyFont="1" applyFill="1" applyBorder="1" applyProtection="1">
      <protection hidden="1"/>
    </xf>
    <xf numFmtId="9" fontId="0" fillId="5" borderId="30" xfId="0" applyNumberFormat="1" applyFill="1" applyBorder="1" applyAlignment="1" applyProtection="1">
      <alignment horizontal="center"/>
      <protection hidden="1"/>
    </xf>
    <xf numFmtId="0" fontId="21" fillId="5" borderId="22" xfId="0" applyFont="1" applyFill="1" applyBorder="1" applyProtection="1">
      <protection hidden="1"/>
    </xf>
    <xf numFmtId="2" fontId="21" fillId="5" borderId="26" xfId="0" applyNumberFormat="1" applyFont="1" applyFill="1" applyBorder="1" applyAlignment="1" applyProtection="1">
      <alignment horizontal="center" vertical="center"/>
      <protection hidden="1"/>
    </xf>
    <xf numFmtId="2" fontId="21" fillId="5" borderId="27" xfId="0" applyNumberFormat="1" applyFont="1" applyFill="1" applyBorder="1" applyAlignment="1" applyProtection="1">
      <alignment horizontal="center" vertical="center"/>
      <protection hidden="1"/>
    </xf>
    <xf numFmtId="9" fontId="22" fillId="13" borderId="30" xfId="0" applyNumberFormat="1" applyFont="1" applyFill="1" applyBorder="1" applyAlignment="1" applyProtection="1">
      <alignment horizontal="center" vertical="center"/>
      <protection hidden="1"/>
    </xf>
    <xf numFmtId="0" fontId="22" fillId="13" borderId="22" xfId="0" applyFont="1" applyFill="1" applyBorder="1" applyAlignment="1" applyProtection="1">
      <alignment vertical="center"/>
      <protection hidden="1"/>
    </xf>
    <xf numFmtId="2" fontId="22" fillId="13" borderId="26" xfId="0" applyNumberFormat="1" applyFont="1" applyFill="1" applyBorder="1" applyAlignment="1" applyProtection="1">
      <alignment horizontal="center" vertical="center"/>
      <protection hidden="1"/>
    </xf>
    <xf numFmtId="2" fontId="22" fillId="13" borderId="27" xfId="0" applyNumberFormat="1" applyFont="1" applyFill="1" applyBorder="1" applyAlignment="1" applyProtection="1">
      <alignment horizontal="center" vertical="center"/>
      <protection hidden="1"/>
    </xf>
    <xf numFmtId="0" fontId="19" fillId="11" borderId="45" xfId="0" applyFont="1" applyFill="1" applyBorder="1" applyAlignment="1" applyProtection="1">
      <alignment horizontal="center" vertical="center"/>
      <protection hidden="1"/>
    </xf>
    <xf numFmtId="0" fontId="20" fillId="17" borderId="21" xfId="0" applyFont="1" applyFill="1" applyBorder="1" applyAlignment="1" applyProtection="1">
      <alignment horizontal="center" vertical="center" readingOrder="2"/>
      <protection hidden="1"/>
    </xf>
    <xf numFmtId="2" fontId="19" fillId="12" borderId="42" xfId="0" applyNumberFormat="1" applyFont="1" applyFill="1" applyBorder="1" applyAlignment="1" applyProtection="1">
      <alignment horizontal="center" vertical="center"/>
      <protection hidden="1"/>
    </xf>
    <xf numFmtId="2" fontId="21" fillId="5" borderId="10" xfId="0" applyNumberFormat="1" applyFont="1" applyFill="1" applyBorder="1" applyAlignment="1" applyProtection="1">
      <alignment horizontal="center" vertical="center"/>
      <protection hidden="1"/>
    </xf>
    <xf numFmtId="2" fontId="21" fillId="5" borderId="22" xfId="0" applyNumberFormat="1" applyFont="1" applyFill="1" applyBorder="1" applyAlignment="1" applyProtection="1">
      <alignment horizontal="center" vertical="center"/>
      <protection hidden="1"/>
    </xf>
    <xf numFmtId="2" fontId="22" fillId="13" borderId="22" xfId="0" applyNumberFormat="1" applyFont="1" applyFill="1" applyBorder="1" applyAlignment="1" applyProtection="1">
      <alignment horizontal="center" vertical="center"/>
      <protection hidden="1"/>
    </xf>
    <xf numFmtId="0" fontId="19" fillId="11" borderId="42" xfId="0" applyFont="1" applyFill="1" applyBorder="1" applyAlignment="1" applyProtection="1">
      <alignment horizontal="center" vertical="center"/>
      <protection hidden="1"/>
    </xf>
    <xf numFmtId="0" fontId="10" fillId="0" borderId="0" xfId="0" applyFont="1"/>
    <xf numFmtId="0" fontId="23" fillId="17" borderId="26" xfId="0" applyFont="1" applyFill="1" applyBorder="1" applyAlignment="1" applyProtection="1">
      <alignment horizontal="center" vertical="center" wrapText="1"/>
      <protection hidden="1"/>
    </xf>
    <xf numFmtId="0" fontId="23" fillId="17" borderId="10" xfId="0" applyFont="1" applyFill="1" applyBorder="1" applyAlignment="1" applyProtection="1">
      <alignment horizontal="center" vertical="center" wrapText="1"/>
      <protection hidden="1"/>
    </xf>
    <xf numFmtId="0" fontId="23" fillId="17" borderId="37" xfId="0" applyFont="1" applyFill="1" applyBorder="1" applyAlignment="1" applyProtection="1">
      <alignment horizontal="center" vertical="center" wrapText="1"/>
      <protection hidden="1"/>
    </xf>
    <xf numFmtId="0" fontId="23" fillId="17" borderId="35" xfId="0" applyFont="1" applyFill="1" applyBorder="1" applyAlignment="1" applyProtection="1">
      <alignment horizontal="center" vertical="center" wrapText="1"/>
      <protection hidden="1"/>
    </xf>
    <xf numFmtId="165" fontId="0" fillId="19" borderId="26" xfId="0" applyNumberFormat="1" applyFill="1" applyBorder="1" applyAlignment="1" applyProtection="1">
      <alignment horizontal="center" vertical="center"/>
      <protection locked="0"/>
    </xf>
    <xf numFmtId="165" fontId="0" fillId="19" borderId="27" xfId="0" applyNumberFormat="1" applyFill="1" applyBorder="1" applyAlignment="1" applyProtection="1">
      <alignment horizontal="center" vertical="center"/>
      <protection locked="0"/>
    </xf>
    <xf numFmtId="165" fontId="0" fillId="19" borderId="22" xfId="0" applyNumberFormat="1" applyFill="1" applyBorder="1" applyAlignment="1" applyProtection="1">
      <alignment horizontal="center" vertical="center"/>
      <protection locked="0"/>
    </xf>
    <xf numFmtId="49" fontId="9" fillId="2" borderId="3" xfId="0" applyNumberFormat="1" applyFont="1" applyFill="1" applyBorder="1" applyAlignment="1" applyProtection="1">
      <alignment horizontal="center" vertical="center" wrapText="1"/>
      <protection hidden="1"/>
    </xf>
    <xf numFmtId="49" fontId="9" fillId="2" borderId="6" xfId="0" applyNumberFormat="1" applyFont="1" applyFill="1" applyBorder="1" applyAlignment="1" applyProtection="1">
      <alignment horizontal="center" vertical="center" wrapText="1"/>
      <protection hidden="1"/>
    </xf>
    <xf numFmtId="49" fontId="9" fillId="2" borderId="5" xfId="0" applyNumberFormat="1" applyFont="1" applyFill="1" applyBorder="1" applyAlignment="1" applyProtection="1">
      <alignment horizontal="center" vertical="center" wrapText="1"/>
      <protection hidden="1"/>
    </xf>
    <xf numFmtId="0" fontId="3" fillId="4" borderId="39" xfId="0" applyFont="1" applyFill="1" applyBorder="1" applyAlignment="1" applyProtection="1">
      <alignment horizontal="center" vertical="center" wrapText="1"/>
      <protection hidden="1"/>
    </xf>
    <xf numFmtId="0" fontId="3" fillId="4" borderId="28" xfId="0" applyFont="1" applyFill="1" applyBorder="1" applyAlignment="1" applyProtection="1">
      <alignment horizontal="center" vertical="center" wrapText="1"/>
      <protection hidden="1"/>
    </xf>
    <xf numFmtId="0" fontId="3" fillId="4" borderId="29" xfId="0" applyFont="1" applyFill="1" applyBorder="1" applyAlignment="1" applyProtection="1">
      <alignment horizontal="center" vertical="center" wrapText="1"/>
      <protection hidden="1"/>
    </xf>
    <xf numFmtId="0" fontId="3" fillId="2" borderId="2" xfId="0" applyFont="1" applyFill="1" applyBorder="1" applyAlignment="1" applyProtection="1">
      <alignment horizontal="center" vertical="center" wrapText="1"/>
      <protection locked="0"/>
    </xf>
    <xf numFmtId="0" fontId="3" fillId="2" borderId="14" xfId="0" applyFont="1" applyFill="1" applyBorder="1" applyAlignment="1" applyProtection="1">
      <alignment horizontal="center" vertical="center" wrapText="1"/>
      <protection locked="0"/>
    </xf>
    <xf numFmtId="0" fontId="3" fillId="2" borderId="13"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hidden="1"/>
    </xf>
    <xf numFmtId="0" fontId="3" fillId="2" borderId="17" xfId="0" applyFont="1" applyFill="1" applyBorder="1" applyAlignment="1" applyProtection="1">
      <alignment horizontal="center" vertical="center" wrapText="1"/>
      <protection hidden="1"/>
    </xf>
    <xf numFmtId="14" fontId="11" fillId="8" borderId="3" xfId="0" applyNumberFormat="1" applyFont="1" applyFill="1" applyBorder="1" applyAlignment="1" applyProtection="1">
      <alignment horizontal="center" vertical="center" wrapText="1" readingOrder="2"/>
      <protection hidden="1"/>
    </xf>
    <xf numFmtId="14" fontId="11" fillId="8" borderId="6" xfId="0" applyNumberFormat="1" applyFont="1" applyFill="1" applyBorder="1" applyAlignment="1" applyProtection="1">
      <alignment horizontal="center" vertical="center" wrapText="1" readingOrder="2"/>
      <protection hidden="1"/>
    </xf>
    <xf numFmtId="14" fontId="11" fillId="8" borderId="5" xfId="0" applyNumberFormat="1" applyFont="1" applyFill="1" applyBorder="1" applyAlignment="1" applyProtection="1">
      <alignment horizontal="center" vertical="center" wrapText="1" readingOrder="2"/>
      <protection hidden="1"/>
    </xf>
    <xf numFmtId="164" fontId="12" fillId="8" borderId="1" xfId="0" applyNumberFormat="1" applyFont="1" applyFill="1" applyBorder="1" applyAlignment="1" applyProtection="1">
      <alignment horizontal="center" vertical="center" wrapText="1" readingOrder="2"/>
      <protection hidden="1"/>
    </xf>
    <xf numFmtId="164" fontId="12" fillId="8" borderId="18" xfId="0" applyNumberFormat="1" applyFont="1" applyFill="1" applyBorder="1" applyAlignment="1" applyProtection="1">
      <alignment horizontal="center" vertical="center" wrapText="1" readingOrder="2"/>
      <protection hidden="1"/>
    </xf>
    <xf numFmtId="164" fontId="12" fillId="8" borderId="2" xfId="2" applyNumberFormat="1" applyFont="1" applyFill="1" applyBorder="1" applyAlignment="1" applyProtection="1">
      <alignment horizontal="center" vertical="center" wrapText="1" readingOrder="1"/>
      <protection locked="0" hidden="1"/>
    </xf>
    <xf numFmtId="164" fontId="12" fillId="8" borderId="13" xfId="2" applyNumberFormat="1" applyFont="1" applyFill="1" applyBorder="1" applyAlignment="1" applyProtection="1">
      <alignment horizontal="center" vertical="center" wrapText="1" readingOrder="1"/>
      <protection locked="0" hidden="1"/>
    </xf>
    <xf numFmtId="0" fontId="17" fillId="10" borderId="4" xfId="0" applyFont="1" applyFill="1" applyBorder="1" applyAlignment="1" applyProtection="1">
      <alignment horizontal="center" vertical="center" wrapText="1" readingOrder="2"/>
      <protection hidden="1"/>
    </xf>
    <xf numFmtId="0" fontId="17" fillId="10" borderId="16" xfId="0" applyFont="1" applyFill="1" applyBorder="1" applyAlignment="1" applyProtection="1">
      <alignment horizontal="center" vertical="center" wrapText="1" readingOrder="2"/>
      <protection hidden="1"/>
    </xf>
    <xf numFmtId="2" fontId="17" fillId="10" borderId="4" xfId="0" applyNumberFormat="1" applyFont="1" applyFill="1" applyBorder="1" applyAlignment="1" applyProtection="1">
      <alignment horizontal="center" vertical="center" wrapText="1" readingOrder="2"/>
      <protection hidden="1"/>
    </xf>
    <xf numFmtId="2" fontId="17" fillId="10" borderId="19" xfId="0" applyNumberFormat="1" applyFont="1" applyFill="1" applyBorder="1" applyAlignment="1" applyProtection="1">
      <alignment horizontal="center" vertical="center" wrapText="1" readingOrder="2"/>
      <protection hidden="1"/>
    </xf>
    <xf numFmtId="0" fontId="11" fillId="8" borderId="3" xfId="0" applyFont="1" applyFill="1" applyBorder="1" applyAlignment="1" applyProtection="1">
      <alignment horizontal="center" vertical="center" wrapText="1" readingOrder="2"/>
      <protection hidden="1"/>
    </xf>
    <xf numFmtId="0" fontId="11" fillId="8" borderId="6" xfId="0" applyFont="1" applyFill="1" applyBorder="1" applyAlignment="1" applyProtection="1">
      <alignment horizontal="center" vertical="center" wrapText="1" readingOrder="2"/>
      <protection hidden="1"/>
    </xf>
    <xf numFmtId="0" fontId="11" fillId="8" borderId="5" xfId="0" applyFont="1" applyFill="1" applyBorder="1" applyAlignment="1" applyProtection="1">
      <alignment horizontal="center" vertical="center" wrapText="1" readingOrder="2"/>
      <protection hidden="1"/>
    </xf>
    <xf numFmtId="0" fontId="18" fillId="7" borderId="32" xfId="0" applyFont="1" applyFill="1" applyBorder="1" applyAlignment="1" applyProtection="1">
      <alignment horizontal="center" vertical="center" wrapText="1" readingOrder="2"/>
      <protection hidden="1"/>
    </xf>
    <xf numFmtId="0" fontId="18" fillId="7" borderId="10" xfId="0" applyFont="1" applyFill="1" applyBorder="1" applyAlignment="1" applyProtection="1">
      <alignment horizontal="center" vertical="center" wrapText="1" readingOrder="2"/>
      <protection hidden="1"/>
    </xf>
    <xf numFmtId="0" fontId="11" fillId="7" borderId="3" xfId="0" applyFont="1" applyFill="1" applyBorder="1" applyAlignment="1" applyProtection="1">
      <alignment horizontal="center" vertical="center" wrapText="1" readingOrder="2"/>
      <protection hidden="1"/>
    </xf>
    <xf numFmtId="0" fontId="11" fillId="7" borderId="6" xfId="0" applyFont="1" applyFill="1" applyBorder="1" applyAlignment="1" applyProtection="1">
      <alignment horizontal="center" vertical="center" wrapText="1" readingOrder="2"/>
      <protection hidden="1"/>
    </xf>
    <xf numFmtId="0" fontId="11" fillId="7" borderId="5" xfId="0" applyFont="1" applyFill="1" applyBorder="1" applyAlignment="1" applyProtection="1">
      <alignment horizontal="center" vertical="center" wrapText="1" readingOrder="2"/>
      <protection hidden="1"/>
    </xf>
    <xf numFmtId="0" fontId="11" fillId="7" borderId="14" xfId="0" applyFont="1" applyFill="1" applyBorder="1" applyAlignment="1" applyProtection="1">
      <alignment horizontal="center" vertical="center" wrapText="1" readingOrder="2"/>
      <protection hidden="1"/>
    </xf>
    <xf numFmtId="0" fontId="11" fillId="7" borderId="0" xfId="0" applyFont="1" applyFill="1" applyAlignment="1" applyProtection="1">
      <alignment horizontal="center" vertical="center" wrapText="1" readingOrder="2"/>
      <protection hidden="1"/>
    </xf>
    <xf numFmtId="0" fontId="11" fillId="7" borderId="16" xfId="0" applyFont="1" applyFill="1" applyBorder="1" applyAlignment="1" applyProtection="1">
      <alignment horizontal="center" vertical="center" wrapText="1" readingOrder="2"/>
      <protection hidden="1"/>
    </xf>
    <xf numFmtId="0" fontId="12" fillId="7" borderId="3" xfId="0" applyFont="1" applyFill="1" applyBorder="1" applyAlignment="1" applyProtection="1">
      <alignment horizontal="center" vertical="center" wrapText="1" readingOrder="2"/>
      <protection hidden="1"/>
    </xf>
    <xf numFmtId="0" fontId="12" fillId="7" borderId="6" xfId="0" applyFont="1" applyFill="1" applyBorder="1" applyAlignment="1" applyProtection="1">
      <alignment horizontal="center" vertical="center" wrapText="1" readingOrder="2"/>
      <protection hidden="1"/>
    </xf>
    <xf numFmtId="0" fontId="12" fillId="7" borderId="5" xfId="0" applyFont="1" applyFill="1" applyBorder="1" applyAlignment="1" applyProtection="1">
      <alignment horizontal="center" vertical="center" wrapText="1" readingOrder="2"/>
      <protection hidden="1"/>
    </xf>
    <xf numFmtId="0" fontId="11" fillId="7" borderId="1" xfId="0" applyFont="1" applyFill="1" applyBorder="1" applyAlignment="1" applyProtection="1">
      <alignment horizontal="center" vertical="center" wrapText="1" readingOrder="2"/>
      <protection hidden="1"/>
    </xf>
    <xf numFmtId="0" fontId="11" fillId="7" borderId="18" xfId="0" applyFont="1" applyFill="1" applyBorder="1" applyAlignment="1" applyProtection="1">
      <alignment horizontal="center" vertical="center" wrapText="1" readingOrder="2"/>
      <protection hidden="1"/>
    </xf>
    <xf numFmtId="0" fontId="19" fillId="17" borderId="3" xfId="0" applyFont="1" applyFill="1" applyBorder="1" applyAlignment="1" applyProtection="1">
      <alignment horizontal="center" vertical="center"/>
      <protection hidden="1"/>
    </xf>
    <xf numFmtId="0" fontId="19" fillId="17" borderId="7" xfId="0" applyFont="1" applyFill="1" applyBorder="1" applyAlignment="1" applyProtection="1">
      <alignment horizontal="center" vertical="center"/>
      <protection hidden="1"/>
    </xf>
    <xf numFmtId="0" fontId="19" fillId="17" borderId="2" xfId="0" applyFont="1" applyFill="1" applyBorder="1" applyAlignment="1" applyProtection="1">
      <alignment horizontal="center"/>
      <protection hidden="1"/>
    </xf>
    <xf numFmtId="0" fontId="19" fillId="17" borderId="13" xfId="0" applyFont="1" applyFill="1" applyBorder="1" applyAlignment="1" applyProtection="1">
      <alignment horizontal="center"/>
      <protection hidden="1"/>
    </xf>
    <xf numFmtId="0" fontId="19" fillId="11" borderId="23" xfId="0" applyFont="1" applyFill="1" applyBorder="1" applyAlignment="1" applyProtection="1">
      <alignment horizontal="center" vertical="center"/>
      <protection hidden="1"/>
    </xf>
    <xf numFmtId="0" fontId="19" fillId="11" borderId="38" xfId="0" applyFont="1" applyFill="1" applyBorder="1" applyAlignment="1" applyProtection="1">
      <alignment horizontal="center" vertical="center"/>
      <protection hidden="1"/>
    </xf>
    <xf numFmtId="0" fontId="8" fillId="14" borderId="1" xfId="0" applyFont="1" applyFill="1" applyBorder="1" applyAlignment="1" applyProtection="1">
      <alignment horizontal="center" vertical="center" wrapText="1" readingOrder="2"/>
      <protection hidden="1"/>
    </xf>
    <xf numFmtId="0" fontId="8" fillId="14" borderId="18" xfId="0" applyFont="1" applyFill="1" applyBorder="1" applyAlignment="1" applyProtection="1">
      <alignment horizontal="center" vertical="center" wrapText="1" readingOrder="2"/>
      <protection hidden="1"/>
    </xf>
    <xf numFmtId="0" fontId="8" fillId="14" borderId="15" xfId="0" applyFont="1" applyFill="1" applyBorder="1" applyAlignment="1" applyProtection="1">
      <alignment horizontal="center" vertical="center" wrapText="1" readingOrder="2"/>
      <protection hidden="1"/>
    </xf>
    <xf numFmtId="0" fontId="8" fillId="14" borderId="20" xfId="0" applyFont="1" applyFill="1" applyBorder="1" applyAlignment="1" applyProtection="1">
      <alignment horizontal="center" vertical="center" wrapText="1" readingOrder="2"/>
      <protection hidden="1"/>
    </xf>
    <xf numFmtId="49" fontId="3" fillId="6" borderId="31" xfId="0" applyNumberFormat="1" applyFont="1" applyFill="1" applyBorder="1" applyAlignment="1" applyProtection="1">
      <alignment horizontal="center" vertical="center" readingOrder="2"/>
      <protection hidden="1"/>
    </xf>
    <xf numFmtId="0" fontId="4" fillId="3" borderId="2" xfId="0" applyFont="1" applyFill="1" applyBorder="1" applyAlignment="1" applyProtection="1">
      <alignment horizontal="center" vertical="center" wrapText="1"/>
      <protection locked="0"/>
    </xf>
    <xf numFmtId="0" fontId="4" fillId="3" borderId="13" xfId="0" applyFont="1" applyFill="1" applyBorder="1" applyAlignment="1" applyProtection="1">
      <alignment horizontal="center" vertical="center" wrapText="1"/>
      <protection locked="0"/>
    </xf>
    <xf numFmtId="0" fontId="4" fillId="3" borderId="11" xfId="0" applyFont="1" applyFill="1" applyBorder="1" applyAlignment="1" applyProtection="1">
      <alignment horizontal="center" vertical="center" wrapText="1" readingOrder="2"/>
      <protection locked="0"/>
    </xf>
    <xf numFmtId="0" fontId="4" fillId="3" borderId="38" xfId="0" applyFont="1" applyFill="1" applyBorder="1" applyAlignment="1" applyProtection="1">
      <alignment horizontal="center" vertical="center" wrapText="1" readingOrder="2"/>
      <protection locked="0"/>
    </xf>
    <xf numFmtId="0" fontId="3" fillId="4" borderId="21" xfId="0" applyFont="1" applyFill="1" applyBorder="1" applyAlignment="1" applyProtection="1">
      <alignment horizontal="center" vertical="center" wrapText="1" readingOrder="2"/>
      <protection hidden="1"/>
    </xf>
    <xf numFmtId="0" fontId="4" fillId="5" borderId="22" xfId="0" applyFont="1" applyFill="1" applyBorder="1" applyAlignment="1" applyProtection="1">
      <alignment horizontal="right" vertical="center" wrapText="1" readingOrder="2"/>
      <protection hidden="1"/>
    </xf>
    <xf numFmtId="49" fontId="3" fillId="3" borderId="33" xfId="0" applyNumberFormat="1" applyFont="1" applyFill="1" applyBorder="1" applyAlignment="1" applyProtection="1">
      <alignment horizontal="center" vertical="center"/>
      <protection hidden="1"/>
    </xf>
    <xf numFmtId="0" fontId="4" fillId="5" borderId="42" xfId="0" applyFont="1" applyFill="1" applyBorder="1" applyAlignment="1" applyProtection="1">
      <alignment horizontal="right" vertical="center" wrapText="1" readingOrder="2"/>
      <protection hidden="1"/>
    </xf>
    <xf numFmtId="164" fontId="15" fillId="15" borderId="22" xfId="2" applyNumberFormat="1" applyFont="1" applyFill="1" applyBorder="1" applyAlignment="1" applyProtection="1">
      <alignment horizontal="center" vertical="center" wrapText="1" readingOrder="2"/>
      <protection hidden="1"/>
    </xf>
  </cellXfs>
  <cellStyles count="3">
    <cellStyle name="Normal" xfId="0" builtinId="0"/>
    <cellStyle name="Percent" xfId="2" builtinId="5"/>
    <cellStyle name="היפר-קישור" xfId="1" builtinId="8"/>
  </cellStyles>
  <dxfs count="26">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colors>
    <mruColors>
      <color rgb="FFE7E8FF"/>
      <color rgb="FFEBFEFF"/>
      <color rgb="FFF2DDFF"/>
      <color rgb="FFF9EFFF"/>
      <color rgb="FFFFEBFD"/>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58"/>
  <sheetViews>
    <sheetView rightToLeft="1" view="pageBreakPreview" zoomScale="85" zoomScaleNormal="90" zoomScaleSheetLayoutView="85" workbookViewId="0"/>
  </sheetViews>
  <sheetFormatPr defaultColWidth="9" defaultRowHeight="15.3" x14ac:dyDescent="0.3"/>
  <cols>
    <col min="1" max="1" width="1.36328125" style="1" customWidth="1"/>
    <col min="2" max="2" width="14.7265625" style="1" customWidth="1"/>
    <col min="3" max="3" width="10.36328125" style="1" customWidth="1"/>
    <col min="4" max="4" width="85.81640625" style="1" customWidth="1"/>
    <col min="5" max="7" width="18.7265625" style="1" customWidth="1"/>
    <col min="8" max="16384" width="9" style="1"/>
  </cols>
  <sheetData>
    <row r="1" spans="2:8" ht="9.85" customHeight="1" thickBot="1" x14ac:dyDescent="0.35">
      <c r="D1" s="8"/>
      <c r="E1" s="7"/>
      <c r="F1" s="7"/>
      <c r="G1" s="7"/>
    </row>
    <row r="2" spans="2:8" x14ac:dyDescent="0.3">
      <c r="B2" s="149" t="s">
        <v>34</v>
      </c>
      <c r="C2" s="150"/>
      <c r="D2" s="28" t="s">
        <v>11</v>
      </c>
      <c r="E2" s="29">
        <v>1</v>
      </c>
      <c r="F2" s="29">
        <v>2</v>
      </c>
      <c r="G2" s="29">
        <v>3</v>
      </c>
    </row>
    <row r="3" spans="2:8" x14ac:dyDescent="0.3">
      <c r="B3" s="151"/>
      <c r="C3" s="152"/>
      <c r="D3" s="20" t="s">
        <v>0</v>
      </c>
      <c r="E3" s="21"/>
      <c r="F3" s="21"/>
      <c r="G3" s="21"/>
    </row>
    <row r="4" spans="2:8" x14ac:dyDescent="0.3">
      <c r="B4" s="151"/>
      <c r="C4" s="152"/>
      <c r="D4" s="20" t="s">
        <v>18</v>
      </c>
      <c r="E4" s="21"/>
      <c r="F4" s="21"/>
      <c r="G4" s="21"/>
    </row>
    <row r="5" spans="2:8" x14ac:dyDescent="0.3">
      <c r="B5" s="151"/>
      <c r="C5" s="152"/>
      <c r="D5" s="20" t="s">
        <v>1</v>
      </c>
      <c r="E5" s="22"/>
      <c r="F5" s="22"/>
      <c r="G5" s="22"/>
    </row>
    <row r="6" spans="2:8" x14ac:dyDescent="0.3">
      <c r="B6" s="151"/>
      <c r="C6" s="152"/>
      <c r="D6" s="20" t="s">
        <v>2</v>
      </c>
      <c r="E6" s="23"/>
      <c r="F6" s="23"/>
      <c r="G6" s="23"/>
    </row>
    <row r="7" spans="2:8" ht="15.85" thickBot="1" x14ac:dyDescent="0.35">
      <c r="B7" s="26" t="s">
        <v>17</v>
      </c>
      <c r="C7" s="27" t="s">
        <v>3</v>
      </c>
      <c r="D7" s="24" t="s">
        <v>13</v>
      </c>
      <c r="E7" s="25"/>
      <c r="F7" s="25"/>
      <c r="G7" s="25"/>
    </row>
    <row r="8" spans="2:8" x14ac:dyDescent="0.3">
      <c r="B8" s="105" t="s">
        <v>6</v>
      </c>
      <c r="C8" s="34">
        <v>4.0999999999999996</v>
      </c>
      <c r="D8" s="35" t="s">
        <v>4</v>
      </c>
      <c r="E8" s="114"/>
      <c r="F8" s="115"/>
      <c r="G8" s="115"/>
    </row>
    <row r="9" spans="2:8" x14ac:dyDescent="0.3">
      <c r="B9" s="106"/>
      <c r="C9" s="14" t="s">
        <v>35</v>
      </c>
      <c r="D9" s="9" t="s">
        <v>38</v>
      </c>
      <c r="E9" s="3"/>
      <c r="F9" s="3"/>
      <c r="G9" s="11"/>
    </row>
    <row r="10" spans="2:8" ht="30.55" x14ac:dyDescent="0.3">
      <c r="B10" s="106"/>
      <c r="C10" s="14" t="s">
        <v>36</v>
      </c>
      <c r="D10" s="9" t="s">
        <v>15</v>
      </c>
      <c r="E10" s="3"/>
      <c r="F10" s="3"/>
      <c r="G10" s="11"/>
    </row>
    <row r="11" spans="2:8" ht="61.65" thickBot="1" x14ac:dyDescent="0.35">
      <c r="B11" s="106"/>
      <c r="C11" s="14" t="s">
        <v>37</v>
      </c>
      <c r="D11" s="17" t="s">
        <v>16</v>
      </c>
      <c r="E11" s="3"/>
      <c r="F11" s="3"/>
      <c r="G11" s="3"/>
    </row>
    <row r="12" spans="2:8" x14ac:dyDescent="0.3">
      <c r="B12" s="106"/>
      <c r="C12" s="18" t="s">
        <v>39</v>
      </c>
      <c r="D12" s="19" t="s">
        <v>5</v>
      </c>
      <c r="E12" s="111"/>
      <c r="F12" s="112"/>
      <c r="G12" s="113"/>
    </row>
    <row r="13" spans="2:8" ht="30.55" x14ac:dyDescent="0.3">
      <c r="B13" s="106"/>
      <c r="C13" s="15" t="s">
        <v>40</v>
      </c>
      <c r="D13" s="9" t="s">
        <v>42</v>
      </c>
      <c r="E13" s="43"/>
      <c r="F13" s="45"/>
      <c r="G13" s="30"/>
      <c r="H13" s="10"/>
    </row>
    <row r="14" spans="2:8" ht="46.4" thickBot="1" x14ac:dyDescent="0.35">
      <c r="B14" s="107"/>
      <c r="C14" s="16" t="s">
        <v>41</v>
      </c>
      <c r="D14" s="13" t="s">
        <v>43</v>
      </c>
      <c r="E14" s="44"/>
      <c r="F14" s="46"/>
      <c r="G14" s="41"/>
      <c r="H14" s="10"/>
    </row>
    <row r="15" spans="2:8" x14ac:dyDescent="0.3">
      <c r="B15" s="105" t="s">
        <v>44</v>
      </c>
      <c r="C15" s="153" t="s">
        <v>45</v>
      </c>
      <c r="D15" s="12" t="s">
        <v>47</v>
      </c>
      <c r="E15" s="154"/>
      <c r="F15" s="5"/>
      <c r="G15" s="155"/>
    </row>
    <row r="16" spans="2:8" ht="31.1" thickBot="1" x14ac:dyDescent="0.35">
      <c r="B16" s="107"/>
      <c r="C16" s="16" t="s">
        <v>46</v>
      </c>
      <c r="D16" s="13" t="s">
        <v>48</v>
      </c>
      <c r="E16" s="44"/>
      <c r="F16" s="156"/>
      <c r="G16" s="157"/>
    </row>
    <row r="17" spans="2:7" ht="15.85" thickBot="1" x14ac:dyDescent="0.35">
      <c r="B17"/>
      <c r="C17"/>
      <c r="D17"/>
      <c r="E17"/>
      <c r="F17"/>
      <c r="G17"/>
    </row>
    <row r="18" spans="2:7" ht="15.85" thickBot="1" x14ac:dyDescent="0.35">
      <c r="B18"/>
      <c r="C18" s="31" t="s">
        <v>12</v>
      </c>
      <c r="D18" s="158" t="s">
        <v>22</v>
      </c>
      <c r="E18" s="108"/>
      <c r="F18" s="109"/>
      <c r="G18" s="110"/>
    </row>
    <row r="19" spans="2:7" x14ac:dyDescent="0.3">
      <c r="B19"/>
      <c r="C19" s="32">
        <v>5.0999999999999996</v>
      </c>
      <c r="D19" s="159" t="s">
        <v>49</v>
      </c>
      <c r="E19" s="36"/>
      <c r="F19" s="5"/>
      <c r="G19" s="39"/>
    </row>
    <row r="20" spans="2:7" ht="30.55" x14ac:dyDescent="0.3">
      <c r="B20"/>
      <c r="C20" s="32">
        <v>5.2</v>
      </c>
      <c r="D20" s="159" t="s">
        <v>19</v>
      </c>
      <c r="E20" s="37"/>
      <c r="F20" s="4"/>
      <c r="G20" s="30"/>
    </row>
    <row r="21" spans="2:7" ht="61.1" x14ac:dyDescent="0.3">
      <c r="B21"/>
      <c r="C21" s="32">
        <v>5.3</v>
      </c>
      <c r="D21" s="159" t="s">
        <v>52</v>
      </c>
      <c r="E21" s="37"/>
      <c r="F21" s="4"/>
      <c r="G21" s="30"/>
    </row>
    <row r="22" spans="2:7" ht="61.1" x14ac:dyDescent="0.3">
      <c r="B22"/>
      <c r="C22" s="32">
        <v>5.4</v>
      </c>
      <c r="D22" s="159" t="s">
        <v>51</v>
      </c>
      <c r="E22" s="37"/>
      <c r="F22" s="4"/>
      <c r="G22" s="30"/>
    </row>
    <row r="23" spans="2:7" ht="45.85" x14ac:dyDescent="0.3">
      <c r="B23"/>
      <c r="C23" s="32">
        <v>5.5</v>
      </c>
      <c r="D23" s="159" t="s">
        <v>53</v>
      </c>
      <c r="E23" s="37"/>
      <c r="F23" s="4"/>
      <c r="G23" s="30"/>
    </row>
    <row r="24" spans="2:7" ht="30.55" x14ac:dyDescent="0.3">
      <c r="B24"/>
      <c r="C24" s="32">
        <v>5.6</v>
      </c>
      <c r="D24" s="159" t="s">
        <v>54</v>
      </c>
      <c r="E24" s="37"/>
      <c r="F24" s="4"/>
      <c r="G24" s="30"/>
    </row>
    <row r="25" spans="2:7" ht="30.55" x14ac:dyDescent="0.3">
      <c r="B25"/>
      <c r="C25" s="32">
        <v>5.7</v>
      </c>
      <c r="D25" s="159" t="s">
        <v>55</v>
      </c>
      <c r="E25" s="37"/>
      <c r="F25" s="4"/>
      <c r="G25" s="40"/>
    </row>
    <row r="26" spans="2:7" ht="30.55" x14ac:dyDescent="0.3">
      <c r="B26"/>
      <c r="C26" s="32">
        <v>5.8</v>
      </c>
      <c r="D26" s="159" t="s">
        <v>20</v>
      </c>
      <c r="E26" s="37"/>
      <c r="F26" s="4"/>
      <c r="G26" s="30"/>
    </row>
    <row r="27" spans="2:7" ht="30.55" x14ac:dyDescent="0.3">
      <c r="B27"/>
      <c r="C27" s="32">
        <v>5.9</v>
      </c>
      <c r="D27" s="159" t="s">
        <v>56</v>
      </c>
      <c r="E27" s="37"/>
      <c r="F27" s="4"/>
      <c r="G27" s="30"/>
    </row>
    <row r="28" spans="2:7" x14ac:dyDescent="0.3">
      <c r="B28"/>
      <c r="C28" s="33" t="s">
        <v>58</v>
      </c>
      <c r="D28" s="159" t="s">
        <v>57</v>
      </c>
      <c r="E28" s="37"/>
      <c r="F28" s="4"/>
      <c r="G28" s="30"/>
    </row>
    <row r="29" spans="2:7" x14ac:dyDescent="0.3">
      <c r="B29"/>
      <c r="C29" s="33" t="s">
        <v>59</v>
      </c>
      <c r="D29" s="159" t="s">
        <v>61</v>
      </c>
      <c r="E29" s="37"/>
      <c r="F29" s="4"/>
      <c r="G29" s="30"/>
    </row>
    <row r="30" spans="2:7" x14ac:dyDescent="0.3">
      <c r="B30"/>
      <c r="C30" s="33" t="s">
        <v>60</v>
      </c>
      <c r="D30" s="159" t="s">
        <v>64</v>
      </c>
      <c r="E30" s="37"/>
      <c r="F30" s="4"/>
      <c r="G30" s="30"/>
    </row>
    <row r="31" spans="2:7" x14ac:dyDescent="0.3">
      <c r="B31"/>
      <c r="C31" s="33" t="s">
        <v>62</v>
      </c>
      <c r="D31" s="159" t="s">
        <v>65</v>
      </c>
      <c r="E31" s="37"/>
      <c r="F31" s="4"/>
      <c r="G31" s="30"/>
    </row>
    <row r="32" spans="2:7" x14ac:dyDescent="0.3">
      <c r="B32"/>
      <c r="C32" s="33" t="s">
        <v>63</v>
      </c>
      <c r="D32" s="159" t="s">
        <v>14</v>
      </c>
      <c r="E32" s="37"/>
      <c r="F32" s="4"/>
      <c r="G32" s="30"/>
    </row>
    <row r="33" spans="3:7" x14ac:dyDescent="0.3">
      <c r="C33" s="33" t="s">
        <v>66</v>
      </c>
      <c r="D33" s="159" t="s">
        <v>69</v>
      </c>
      <c r="E33" s="37"/>
      <c r="F33" s="4"/>
      <c r="G33" s="30"/>
    </row>
    <row r="34" spans="3:7" ht="30.55" x14ac:dyDescent="0.3">
      <c r="C34" s="33" t="s">
        <v>67</v>
      </c>
      <c r="D34" s="159" t="s">
        <v>21</v>
      </c>
      <c r="E34" s="37"/>
      <c r="F34" s="4"/>
      <c r="G34" s="30"/>
    </row>
    <row r="35" spans="3:7" ht="15.85" thickBot="1" x14ac:dyDescent="0.35">
      <c r="C35" s="160" t="s">
        <v>68</v>
      </c>
      <c r="D35" s="161" t="s">
        <v>50</v>
      </c>
      <c r="E35" s="38"/>
      <c r="F35" s="42"/>
      <c r="G35" s="41"/>
    </row>
    <row r="42" spans="3:7" x14ac:dyDescent="0.3">
      <c r="C42" s="2"/>
      <c r="D42" s="2"/>
      <c r="E42" s="2"/>
      <c r="F42" s="2"/>
      <c r="G42" s="2"/>
    </row>
    <row r="43" spans="3:7" x14ac:dyDescent="0.3">
      <c r="C43" s="2"/>
      <c r="D43" s="2"/>
      <c r="E43" s="2"/>
      <c r="F43" s="2"/>
      <c r="G43" s="2"/>
    </row>
    <row r="44" spans="3:7" x14ac:dyDescent="0.3">
      <c r="C44" s="2"/>
      <c r="D44" s="2"/>
      <c r="E44" s="2"/>
      <c r="F44" s="2"/>
      <c r="G44" s="2"/>
    </row>
    <row r="45" spans="3:7" x14ac:dyDescent="0.3">
      <c r="C45" s="2"/>
      <c r="D45" s="2"/>
      <c r="E45" s="2"/>
      <c r="F45" s="2"/>
      <c r="G45" s="2"/>
    </row>
    <row r="46" spans="3:7" x14ac:dyDescent="0.3">
      <c r="C46" s="2"/>
      <c r="D46" s="6"/>
      <c r="E46" s="2"/>
      <c r="F46" s="2"/>
      <c r="G46" s="2"/>
    </row>
    <row r="47" spans="3:7" x14ac:dyDescent="0.3">
      <c r="C47" s="2"/>
      <c r="D47" s="2"/>
      <c r="E47" s="2"/>
      <c r="F47" s="2"/>
      <c r="G47" s="2"/>
    </row>
    <row r="48" spans="3:7" x14ac:dyDescent="0.3">
      <c r="C48" s="2"/>
      <c r="D48" s="2"/>
      <c r="E48" s="2"/>
      <c r="F48" s="2"/>
      <c r="G48" s="2"/>
    </row>
    <row r="49" spans="3:7" x14ac:dyDescent="0.3">
      <c r="C49" s="2"/>
      <c r="D49" s="2"/>
      <c r="E49" s="2"/>
      <c r="F49" s="2"/>
      <c r="G49" s="2"/>
    </row>
    <row r="50" spans="3:7" x14ac:dyDescent="0.3">
      <c r="C50" s="2"/>
      <c r="D50" s="2"/>
      <c r="E50" s="2"/>
      <c r="F50" s="2"/>
      <c r="G50" s="2"/>
    </row>
    <row r="51" spans="3:7" x14ac:dyDescent="0.3">
      <c r="C51" s="2"/>
      <c r="D51" s="2"/>
      <c r="E51" s="2"/>
      <c r="F51" s="2"/>
      <c r="G51" s="2"/>
    </row>
    <row r="52" spans="3:7" x14ac:dyDescent="0.3">
      <c r="C52" s="2"/>
      <c r="D52" s="2"/>
      <c r="E52" s="2"/>
      <c r="F52" s="2"/>
      <c r="G52" s="2"/>
    </row>
    <row r="53" spans="3:7" x14ac:dyDescent="0.3">
      <c r="C53" s="2"/>
      <c r="D53" s="2"/>
      <c r="E53" s="2"/>
      <c r="F53" s="2"/>
      <c r="G53" s="2"/>
    </row>
    <row r="54" spans="3:7" x14ac:dyDescent="0.3">
      <c r="C54" s="2"/>
      <c r="D54" s="2"/>
      <c r="E54" s="2"/>
      <c r="F54" s="2"/>
      <c r="G54" s="2"/>
    </row>
    <row r="55" spans="3:7" x14ac:dyDescent="0.3">
      <c r="C55" s="2"/>
      <c r="D55" s="2"/>
      <c r="E55" s="2"/>
      <c r="F55" s="2"/>
      <c r="G55" s="2"/>
    </row>
    <row r="56" spans="3:7" x14ac:dyDescent="0.3">
      <c r="C56" s="2"/>
      <c r="D56" s="2"/>
      <c r="E56" s="2"/>
      <c r="F56" s="2"/>
      <c r="G56" s="2"/>
    </row>
    <row r="57" spans="3:7" x14ac:dyDescent="0.3">
      <c r="C57" s="2"/>
      <c r="D57" s="2"/>
      <c r="E57" s="2"/>
      <c r="F57" s="2"/>
      <c r="G57" s="2"/>
    </row>
    <row r="58" spans="3:7" x14ac:dyDescent="0.3">
      <c r="C58" s="2"/>
      <c r="D58" s="2"/>
      <c r="E58" s="2"/>
      <c r="F58" s="2"/>
      <c r="G58" s="2"/>
    </row>
  </sheetData>
  <mergeCells count="6">
    <mergeCell ref="B2:C6"/>
    <mergeCell ref="B8:B14"/>
    <mergeCell ref="E18:G18"/>
    <mergeCell ref="E12:G12"/>
    <mergeCell ref="E8:G8"/>
    <mergeCell ref="B15:B16"/>
  </mergeCells>
  <phoneticPr fontId="7" type="noConversion"/>
  <conditionalFormatting sqref="E8">
    <cfRule type="containsText" dxfId="25" priority="294" operator="containsText" text="ל.ר.">
      <formula>NOT(ISERROR(SEARCH("ל.ר.",E8)))</formula>
    </cfRule>
    <cfRule type="containsText" dxfId="24" priority="295" operator="containsText" text="$">
      <formula>NOT(ISERROR(SEARCH("$",E8)))</formula>
    </cfRule>
    <cfRule type="containsText" dxfId="23" priority="296" operator="containsText" text="X">
      <formula>NOT(ISERROR(SEARCH("X",E8)))</formula>
    </cfRule>
    <cfRule type="containsText" dxfId="22" priority="297" operator="containsText" text="V">
      <formula>NOT(ISERROR(SEARCH("V",E8)))</formula>
    </cfRule>
  </conditionalFormatting>
  <conditionalFormatting sqref="E12">
    <cfRule type="containsText" dxfId="21" priority="270" operator="containsText" text="ל.ר.">
      <formula>NOT(ISERROR(SEARCH("ל.ר.",E12)))</formula>
    </cfRule>
    <cfRule type="containsText" dxfId="20" priority="271" operator="containsText" text="$">
      <formula>NOT(ISERROR(SEARCH("$",E12)))</formula>
    </cfRule>
    <cfRule type="containsText" dxfId="19" priority="272" operator="containsText" text="X">
      <formula>NOT(ISERROR(SEARCH("X",E12)))</formula>
    </cfRule>
    <cfRule type="containsText" dxfId="18" priority="273" operator="containsText" text="V">
      <formula>NOT(ISERROR(SEARCH("V",E12)))</formula>
    </cfRule>
    <cfRule type="notContainsBlanks" dxfId="17" priority="299">
      <formula>LEN(TRIM(E12))&gt;0</formula>
    </cfRule>
  </conditionalFormatting>
  <conditionalFormatting sqref="E18">
    <cfRule type="containsText" dxfId="16" priority="133" operator="containsText" text="ל.ר.">
      <formula>NOT(ISERROR(SEARCH("ל.ר.",E18)))</formula>
    </cfRule>
    <cfRule type="containsText" dxfId="15" priority="134" operator="containsText" text="$">
      <formula>NOT(ISERROR(SEARCH("$",E18)))</formula>
    </cfRule>
    <cfRule type="containsText" dxfId="14" priority="135" operator="containsText" text="X">
      <formula>NOT(ISERROR(SEARCH("X",E18)))</formula>
    </cfRule>
    <cfRule type="containsText" dxfId="13" priority="136" operator="containsText" text="V">
      <formula>NOT(ISERROR(SEARCH("V",E18)))</formula>
    </cfRule>
  </conditionalFormatting>
  <conditionalFormatting sqref="E21 E23:G35">
    <cfRule type="containsText" dxfId="12" priority="39" operator="containsText" text="לא רלוונטי">
      <formula>NOT(ISERROR(SEARCH("לא רלוונטי",E21)))</formula>
    </cfRule>
  </conditionalFormatting>
  <conditionalFormatting sqref="E9:G11 E21:F35 G20:G35">
    <cfRule type="containsText" dxfId="11" priority="222" operator="containsText" text="V">
      <formula>NOT(ISERROR(SEARCH("V",E9)))</formula>
    </cfRule>
    <cfRule type="expression" dxfId="10" priority="223">
      <formula>E9="ל.ר."</formula>
    </cfRule>
  </conditionalFormatting>
  <conditionalFormatting sqref="E9:G11 E21:G35">
    <cfRule type="containsText" dxfId="9" priority="224" operator="containsText" text="X">
      <formula>NOT(ISERROR(SEARCH("X",E9)))</formula>
    </cfRule>
    <cfRule type="notContainsBlanks" dxfId="8" priority="225">
      <formula>LEN(TRIM(E9))&gt;0</formula>
    </cfRule>
  </conditionalFormatting>
  <conditionalFormatting sqref="E13:G16">
    <cfRule type="containsText" dxfId="7" priority="5" operator="containsText" text="V">
      <formula>NOT(ISERROR(SEARCH("V",E13)))</formula>
    </cfRule>
    <cfRule type="expression" dxfId="6" priority="6">
      <formula>E13="ל.ר."</formula>
    </cfRule>
    <cfRule type="containsText" dxfId="5" priority="7" operator="containsText" text="X">
      <formula>NOT(ISERROR(SEARCH("X",E13)))</formula>
    </cfRule>
    <cfRule type="notContainsBlanks" dxfId="4" priority="8">
      <formula>LEN(TRIM(E13))&gt;0</formula>
    </cfRule>
  </conditionalFormatting>
  <conditionalFormatting sqref="E19:G20">
    <cfRule type="containsText" dxfId="3" priority="212" operator="containsText" text="X">
      <formula>NOT(ISERROR(SEARCH("X",E19)))</formula>
    </cfRule>
    <cfRule type="notContainsBlanks" dxfId="2" priority="213">
      <formula>LEN(TRIM(E19))&gt;0</formula>
    </cfRule>
  </conditionalFormatting>
  <conditionalFormatting sqref="E19:G20">
    <cfRule type="containsText" dxfId="1" priority="210" operator="containsText" text="V">
      <formula>NOT(ISERROR(SEARCH("V",E19)))</formula>
    </cfRule>
    <cfRule type="expression" dxfId="0" priority="211">
      <formula>E19="ל.ר."</formula>
    </cfRule>
  </conditionalFormatting>
  <dataValidations count="1">
    <dataValidation allowBlank="1" showInputMessage="1" sqref="F9:G11 F13:G17 E8:E35 F19:G35" xr:uid="{00000000-0002-0000-0000-000000000000}"/>
  </dataValidations>
  <pageMargins left="0.7" right="0.7" top="0.75" bottom="0.75" header="0.3" footer="0.3"/>
  <pageSetup paperSize="9" scale="45" orientation="portrait" r:id="rId1"/>
  <ignoredErrors>
    <ignoredError sqref="C28:C3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CD4F9-8024-49E4-85FE-BA5CD891E878}">
  <dimension ref="B1:J18"/>
  <sheetViews>
    <sheetView rightToLeft="1" tabSelected="1" zoomScale="80" zoomScaleNormal="80" workbookViewId="0"/>
  </sheetViews>
  <sheetFormatPr defaultRowHeight="13.65" x14ac:dyDescent="0.25"/>
  <cols>
    <col min="1" max="1" width="1.90625" customWidth="1"/>
    <col min="2" max="2" width="11.1796875" customWidth="1"/>
    <col min="3" max="3" width="67" customWidth="1"/>
    <col min="4" max="4" width="10.36328125" customWidth="1"/>
    <col min="5" max="5" width="18.36328125" customWidth="1"/>
    <col min="6" max="6" width="6" customWidth="1"/>
    <col min="7" max="7" width="16.90625" customWidth="1"/>
    <col min="8" max="8" width="6" customWidth="1"/>
    <col min="9" max="9" width="18.08984375" customWidth="1"/>
    <col min="10" max="10" width="6" customWidth="1"/>
  </cols>
  <sheetData>
    <row r="1" spans="2:10" ht="11.45" customHeight="1" thickBot="1" x14ac:dyDescent="0.3"/>
    <row r="2" spans="2:10" ht="18" x14ac:dyDescent="0.25">
      <c r="B2" s="132" t="s">
        <v>3</v>
      </c>
      <c r="C2" s="135" t="s">
        <v>23</v>
      </c>
      <c r="D2" s="138" t="s">
        <v>24</v>
      </c>
      <c r="E2" s="141">
        <v>1</v>
      </c>
      <c r="F2" s="142"/>
      <c r="G2" s="141">
        <v>2</v>
      </c>
      <c r="H2" s="142"/>
      <c r="I2" s="141">
        <v>3</v>
      </c>
      <c r="J2" s="142"/>
    </row>
    <row r="3" spans="2:10" x14ac:dyDescent="0.25">
      <c r="B3" s="133"/>
      <c r="C3" s="136"/>
      <c r="D3" s="139"/>
      <c r="E3" s="130">
        <f>'תנאי סף'!E3</f>
        <v>0</v>
      </c>
      <c r="F3" s="131"/>
      <c r="G3" s="130">
        <f>'תנאי סף'!F3</f>
        <v>0</v>
      </c>
      <c r="H3" s="131"/>
      <c r="I3" s="130">
        <f>'תנאי סף'!G3</f>
        <v>0</v>
      </c>
      <c r="J3" s="131"/>
    </row>
    <row r="4" spans="2:10" ht="15.85" thickBot="1" x14ac:dyDescent="0.3">
      <c r="B4" s="134"/>
      <c r="C4" s="137"/>
      <c r="D4" s="140"/>
      <c r="E4" s="56" t="s">
        <v>25</v>
      </c>
      <c r="F4" s="57" t="s">
        <v>7</v>
      </c>
      <c r="G4" s="56" t="s">
        <v>25</v>
      </c>
      <c r="H4" s="57" t="s">
        <v>7</v>
      </c>
      <c r="I4" s="56" t="s">
        <v>25</v>
      </c>
      <c r="J4" s="57" t="s">
        <v>7</v>
      </c>
    </row>
    <row r="5" spans="2:10" ht="18" x14ac:dyDescent="0.25">
      <c r="B5" s="127" t="s">
        <v>70</v>
      </c>
      <c r="C5" s="47" t="s">
        <v>71</v>
      </c>
      <c r="D5" s="55">
        <f>SUM(D6:D7)</f>
        <v>0.09</v>
      </c>
      <c r="E5" s="119">
        <f>SUM(F6:F7)</f>
        <v>0</v>
      </c>
      <c r="F5" s="120">
        <f>MAX(MIN((E5-1)*5,20),0)</f>
        <v>0</v>
      </c>
      <c r="G5" s="119">
        <f>SUM(H6:H7)</f>
        <v>0</v>
      </c>
      <c r="H5" s="120">
        <f>MAX(MIN((G5-1)*5,20),0)</f>
        <v>0</v>
      </c>
      <c r="I5" s="119">
        <f>SUM(J6:J7)</f>
        <v>0</v>
      </c>
      <c r="J5" s="120">
        <f>MAX(MIN((I5-1)*5,20),0)</f>
        <v>0</v>
      </c>
    </row>
    <row r="6" spans="2:10" ht="30.55" x14ac:dyDescent="0.25">
      <c r="B6" s="128"/>
      <c r="C6" s="48" t="s">
        <v>72</v>
      </c>
      <c r="D6" s="64">
        <v>0.04</v>
      </c>
      <c r="E6" s="49"/>
      <c r="F6" s="58">
        <f>MAX(MIN(E6-3,4),0)</f>
        <v>0</v>
      </c>
      <c r="G6" s="49"/>
      <c r="H6" s="58">
        <f>MAX(MIN(G6-3,4),0)</f>
        <v>0</v>
      </c>
      <c r="I6" s="49"/>
      <c r="J6" s="58">
        <f>MAX(MIN(I6-3,4),0)</f>
        <v>0</v>
      </c>
    </row>
    <row r="7" spans="2:10" ht="31.1" thickBot="1" x14ac:dyDescent="0.3">
      <c r="B7" s="129"/>
      <c r="C7" s="48" t="s">
        <v>73</v>
      </c>
      <c r="D7" s="64">
        <v>0.05</v>
      </c>
      <c r="E7" s="59"/>
      <c r="F7" s="60">
        <f>IF(E7="",0,MIN(E7,5))</f>
        <v>0</v>
      </c>
      <c r="G7" s="59"/>
      <c r="H7" s="60">
        <f>IF(G7="",0,MIN(G7,5))</f>
        <v>0</v>
      </c>
      <c r="I7" s="59"/>
      <c r="J7" s="60">
        <f>IF(I7="",0,MIN(I7,5))</f>
        <v>0</v>
      </c>
    </row>
    <row r="8" spans="2:10" ht="18" x14ac:dyDescent="0.25">
      <c r="B8" s="116" t="s">
        <v>75</v>
      </c>
      <c r="C8" s="61" t="s">
        <v>76</v>
      </c>
      <c r="D8" s="62">
        <f>SUM(D9:D11)</f>
        <v>0.08</v>
      </c>
      <c r="E8" s="119">
        <f>SUM(F9:F11)</f>
        <v>0</v>
      </c>
      <c r="F8" s="120"/>
      <c r="G8" s="119">
        <f>SUM(H9:H11)</f>
        <v>0</v>
      </c>
      <c r="H8" s="120"/>
      <c r="I8" s="119">
        <f>SUM(J9:J11)</f>
        <v>0</v>
      </c>
      <c r="J8" s="120"/>
    </row>
    <row r="9" spans="2:10" ht="15.3" x14ac:dyDescent="0.25">
      <c r="B9" s="117"/>
      <c r="C9" s="50" t="s">
        <v>83</v>
      </c>
      <c r="D9" s="70">
        <v>0.02</v>
      </c>
      <c r="E9" s="49"/>
      <c r="F9" s="162">
        <f>MIN(E9*0.5,2)</f>
        <v>0</v>
      </c>
      <c r="G9" s="49"/>
      <c r="H9" s="162">
        <f>MIN(G9*0.5,2)</f>
        <v>0</v>
      </c>
      <c r="I9" s="49"/>
      <c r="J9" s="162">
        <f>MIN(I9*0.5,2)</f>
        <v>0</v>
      </c>
    </row>
    <row r="10" spans="2:10" ht="15.3" x14ac:dyDescent="0.25">
      <c r="B10" s="117"/>
      <c r="C10" s="50" t="s">
        <v>77</v>
      </c>
      <c r="D10" s="64">
        <v>0.03</v>
      </c>
      <c r="E10" s="49"/>
      <c r="F10" s="162">
        <f>MIN(E10*1.5,3)</f>
        <v>0</v>
      </c>
      <c r="G10" s="49"/>
      <c r="H10" s="162">
        <f>MIN(G10*1.5,3)</f>
        <v>0</v>
      </c>
      <c r="I10" s="49"/>
      <c r="J10" s="162">
        <f>MIN(I10*1.5,3)</f>
        <v>0</v>
      </c>
    </row>
    <row r="11" spans="2:10" ht="15.85" thickBot="1" x14ac:dyDescent="0.3">
      <c r="B11" s="118"/>
      <c r="C11" s="48" t="s">
        <v>78</v>
      </c>
      <c r="D11" s="63">
        <v>0.03</v>
      </c>
      <c r="E11" s="65"/>
      <c r="F11" s="162">
        <f>IF(E11="",0,MIN(E11,3))</f>
        <v>0</v>
      </c>
      <c r="G11" s="65"/>
      <c r="H11" s="162">
        <f>IF(G11="",0,MIN(G11,3))</f>
        <v>0</v>
      </c>
      <c r="I11" s="65"/>
      <c r="J11" s="162">
        <f>IF(I11="",0,MIN(I11,3))</f>
        <v>0</v>
      </c>
    </row>
    <row r="12" spans="2:10" ht="18" x14ac:dyDescent="0.25">
      <c r="B12" s="116" t="s">
        <v>74</v>
      </c>
      <c r="C12" s="61" t="s">
        <v>84</v>
      </c>
      <c r="D12" s="62">
        <v>0.08</v>
      </c>
      <c r="E12" s="121">
        <f>SUM(F13:F17)*10*$D$12</f>
        <v>0</v>
      </c>
      <c r="F12" s="122"/>
      <c r="G12" s="121">
        <f>SUM(H13:H17)*10*$D$12</f>
        <v>0</v>
      </c>
      <c r="H12" s="122"/>
      <c r="I12" s="121">
        <f>SUM(J13:J17)*10*$D$12</f>
        <v>0</v>
      </c>
      <c r="J12" s="122"/>
    </row>
    <row r="13" spans="2:10" ht="15.3" customHeight="1" x14ac:dyDescent="0.25">
      <c r="B13" s="117"/>
      <c r="C13" s="66" t="s">
        <v>27</v>
      </c>
      <c r="D13" s="68">
        <v>0.2</v>
      </c>
      <c r="E13" s="51"/>
      <c r="F13" s="52">
        <f>E13*$D13</f>
        <v>0</v>
      </c>
      <c r="G13" s="51"/>
      <c r="H13" s="52">
        <f>G13*$D13</f>
        <v>0</v>
      </c>
      <c r="I13" s="51"/>
      <c r="J13" s="52">
        <f>I13*$D13</f>
        <v>0</v>
      </c>
    </row>
    <row r="14" spans="2:10" ht="15.3" customHeight="1" x14ac:dyDescent="0.25">
      <c r="B14" s="117"/>
      <c r="C14" s="66" t="s">
        <v>79</v>
      </c>
      <c r="D14" s="68">
        <v>0.2</v>
      </c>
      <c r="E14" s="53"/>
      <c r="F14" s="52">
        <f t="shared" ref="F14:F17" si="0">E14*$D14</f>
        <v>0</v>
      </c>
      <c r="G14" s="53"/>
      <c r="H14" s="52">
        <f t="shared" ref="H14:H17" si="1">G14*$D14</f>
        <v>0</v>
      </c>
      <c r="I14" s="53"/>
      <c r="J14" s="52">
        <f t="shared" ref="J14:J17" si="2">I14*$D14</f>
        <v>0</v>
      </c>
    </row>
    <row r="15" spans="2:10" ht="15.3" customHeight="1" x14ac:dyDescent="0.25">
      <c r="B15" s="117"/>
      <c r="C15" s="66" t="s">
        <v>81</v>
      </c>
      <c r="D15" s="68">
        <v>0.2</v>
      </c>
      <c r="E15" s="53"/>
      <c r="F15" s="52">
        <f t="shared" si="0"/>
        <v>0</v>
      </c>
      <c r="G15" s="53"/>
      <c r="H15" s="52">
        <f t="shared" si="1"/>
        <v>0</v>
      </c>
      <c r="I15" s="53"/>
      <c r="J15" s="52">
        <f t="shared" si="2"/>
        <v>0</v>
      </c>
    </row>
    <row r="16" spans="2:10" ht="15.3" customHeight="1" x14ac:dyDescent="0.25">
      <c r="B16" s="117"/>
      <c r="C16" s="66" t="s">
        <v>80</v>
      </c>
      <c r="D16" s="68">
        <v>0.2</v>
      </c>
      <c r="E16" s="53"/>
      <c r="F16" s="52">
        <f t="shared" si="0"/>
        <v>0</v>
      </c>
      <c r="G16" s="53"/>
      <c r="H16" s="52">
        <f t="shared" si="1"/>
        <v>0</v>
      </c>
      <c r="I16" s="53"/>
      <c r="J16" s="52">
        <f t="shared" si="2"/>
        <v>0</v>
      </c>
    </row>
    <row r="17" spans="2:10" ht="15.3" customHeight="1" x14ac:dyDescent="0.25">
      <c r="B17" s="117"/>
      <c r="C17" s="67" t="s">
        <v>82</v>
      </c>
      <c r="D17" s="69">
        <v>0.2</v>
      </c>
      <c r="E17" s="53"/>
      <c r="F17" s="52">
        <f t="shared" si="0"/>
        <v>0</v>
      </c>
      <c r="G17" s="53"/>
      <c r="H17" s="52">
        <f t="shared" si="1"/>
        <v>0</v>
      </c>
      <c r="I17" s="53"/>
      <c r="J17" s="52">
        <f t="shared" si="2"/>
        <v>0</v>
      </c>
    </row>
    <row r="18" spans="2:10" ht="17.45" thickBot="1" x14ac:dyDescent="0.3">
      <c r="B18" s="123" t="s">
        <v>26</v>
      </c>
      <c r="C18" s="124"/>
      <c r="D18" s="54">
        <f>SUM(D5,D12,D8)</f>
        <v>0.25</v>
      </c>
      <c r="E18" s="125">
        <f>SUM(E5,E12,E8)</f>
        <v>0</v>
      </c>
      <c r="F18" s="126"/>
      <c r="G18" s="125">
        <f>SUM(G5,G12,G8)</f>
        <v>0</v>
      </c>
      <c r="H18" s="126"/>
      <c r="I18" s="125">
        <f>SUM(I5,I12,I8)</f>
        <v>0</v>
      </c>
      <c r="J18" s="126"/>
    </row>
  </sheetData>
  <mergeCells count="25">
    <mergeCell ref="E3:F3"/>
    <mergeCell ref="G3:H3"/>
    <mergeCell ref="I3:J3"/>
    <mergeCell ref="B2:B4"/>
    <mergeCell ref="C2:C4"/>
    <mergeCell ref="D2:D4"/>
    <mergeCell ref="E2:F2"/>
    <mergeCell ref="G2:H2"/>
    <mergeCell ref="I2:J2"/>
    <mergeCell ref="B5:B7"/>
    <mergeCell ref="E5:F5"/>
    <mergeCell ref="G5:H5"/>
    <mergeCell ref="B18:C18"/>
    <mergeCell ref="E18:F18"/>
    <mergeCell ref="G18:H18"/>
    <mergeCell ref="I18:J18"/>
    <mergeCell ref="B8:B11"/>
    <mergeCell ref="E8:F8"/>
    <mergeCell ref="G8:H8"/>
    <mergeCell ref="I8:J8"/>
    <mergeCell ref="I5:J5"/>
    <mergeCell ref="E12:F12"/>
    <mergeCell ref="G12:H12"/>
    <mergeCell ref="I12:J12"/>
    <mergeCell ref="B12:B17"/>
  </mergeCells>
  <pageMargins left="0.7" right="0.7" top="0.75" bottom="0.75" header="0.3" footer="0.3"/>
  <pageSetup orientation="portrait" r:id="rId1"/>
  <ignoredErrors>
    <ignoredError sqref="E12:F12 F13 F14 F15 F16 F17 H13:H17 J13:J17 G12:J12"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1D149-F3BE-40E7-9D05-BEC087712260}">
  <dimension ref="A1:F17"/>
  <sheetViews>
    <sheetView rightToLeft="1" workbookViewId="0"/>
  </sheetViews>
  <sheetFormatPr defaultRowHeight="13.65" x14ac:dyDescent="0.25"/>
  <cols>
    <col min="1" max="1" width="4.7265625" customWidth="1"/>
    <col min="2" max="2" width="9" customWidth="1"/>
    <col min="3" max="3" width="20.7265625" customWidth="1"/>
    <col min="4" max="6" width="12.6328125" customWidth="1"/>
  </cols>
  <sheetData>
    <row r="1" spans="1:6" x14ac:dyDescent="0.25">
      <c r="A1" s="97">
        <v>1.17</v>
      </c>
    </row>
    <row r="2" spans="1:6" ht="14.2" thickBot="1" x14ac:dyDescent="0.3">
      <c r="A2" s="71">
        <v>1.17</v>
      </c>
      <c r="B2" s="72"/>
      <c r="C2" s="72"/>
      <c r="D2" s="72"/>
      <c r="E2" s="72"/>
      <c r="F2" s="72"/>
    </row>
    <row r="3" spans="1:6" ht="14.2" x14ac:dyDescent="0.25">
      <c r="A3" s="71"/>
      <c r="B3" s="72"/>
      <c r="C3" s="143" t="s">
        <v>28</v>
      </c>
      <c r="D3" s="73">
        <v>1</v>
      </c>
      <c r="E3" s="74">
        <v>2</v>
      </c>
      <c r="F3" s="91">
        <v>3</v>
      </c>
    </row>
    <row r="4" spans="1:6" x14ac:dyDescent="0.25">
      <c r="A4" s="72"/>
      <c r="B4" s="72"/>
      <c r="C4" s="144"/>
      <c r="D4" s="98">
        <f>איכות!E3</f>
        <v>0</v>
      </c>
      <c r="E4" s="98">
        <f>איכות!G3</f>
        <v>0</v>
      </c>
      <c r="F4" s="99">
        <f>איכות!I3</f>
        <v>0</v>
      </c>
    </row>
    <row r="5" spans="1:6" ht="14.2" x14ac:dyDescent="0.25">
      <c r="A5" s="72"/>
      <c r="B5" s="72"/>
      <c r="C5" s="75" t="s">
        <v>85</v>
      </c>
      <c r="D5" s="102"/>
      <c r="E5" s="103"/>
      <c r="F5" s="104"/>
    </row>
    <row r="6" spans="1:6" ht="14.75" thickBot="1" x14ac:dyDescent="0.3">
      <c r="A6" s="72"/>
      <c r="B6" s="72"/>
      <c r="C6" s="76" t="s">
        <v>29</v>
      </c>
      <c r="D6" s="77">
        <f>IFERROR((MIN($D$5:$F$5)/D5*75),0)</f>
        <v>0</v>
      </c>
      <c r="E6" s="78">
        <f t="shared" ref="E6:F6" si="0">IFERROR((MIN($D$5:$F$5)/E5*75),0)</f>
        <v>0</v>
      </c>
      <c r="F6" s="92">
        <f t="shared" si="0"/>
        <v>0</v>
      </c>
    </row>
    <row r="7" spans="1:6" x14ac:dyDescent="0.25">
      <c r="A7" s="72"/>
      <c r="B7" s="72"/>
      <c r="C7" s="72"/>
      <c r="D7" s="72"/>
      <c r="E7" s="72"/>
      <c r="F7" s="72"/>
    </row>
    <row r="8" spans="1:6" x14ac:dyDescent="0.25">
      <c r="A8" s="72"/>
      <c r="B8" s="72"/>
      <c r="C8" s="72"/>
      <c r="D8" s="72"/>
      <c r="E8" s="72"/>
      <c r="F8" s="72"/>
    </row>
    <row r="9" spans="1:6" x14ac:dyDescent="0.25">
      <c r="A9" s="72"/>
      <c r="B9" s="72"/>
      <c r="C9" s="72"/>
      <c r="D9" s="72"/>
      <c r="E9" s="72"/>
      <c r="F9" s="72"/>
    </row>
    <row r="10" spans="1:6" x14ac:dyDescent="0.25">
      <c r="A10" s="72"/>
      <c r="B10" s="72"/>
      <c r="C10" s="72"/>
      <c r="D10" s="72"/>
      <c r="E10" s="72"/>
      <c r="F10" s="72"/>
    </row>
    <row r="11" spans="1:6" ht="14.2" thickBot="1" x14ac:dyDescent="0.3">
      <c r="A11" s="72"/>
      <c r="B11" s="72"/>
      <c r="C11" s="72"/>
      <c r="D11" s="72"/>
      <c r="E11" s="72"/>
      <c r="F11" s="72"/>
    </row>
    <row r="12" spans="1:6" ht="14.2" x14ac:dyDescent="0.3">
      <c r="A12" s="72"/>
      <c r="B12" s="145" t="s">
        <v>30</v>
      </c>
      <c r="C12" s="146"/>
      <c r="D12" s="79">
        <v>1</v>
      </c>
      <c r="E12" s="74">
        <v>2</v>
      </c>
      <c r="F12" s="91">
        <v>3</v>
      </c>
    </row>
    <row r="13" spans="1:6" ht="14.2" x14ac:dyDescent="0.3">
      <c r="A13" s="72"/>
      <c r="B13" s="80" t="s">
        <v>31</v>
      </c>
      <c r="C13" s="81" t="s">
        <v>32</v>
      </c>
      <c r="D13" s="100">
        <f>D4</f>
        <v>0</v>
      </c>
      <c r="E13" s="100">
        <f>E4</f>
        <v>0</v>
      </c>
      <c r="F13" s="101">
        <f>F4</f>
        <v>0</v>
      </c>
    </row>
    <row r="14" spans="1:6" x14ac:dyDescent="0.25">
      <c r="A14" s="72"/>
      <c r="B14" s="82">
        <v>0.25</v>
      </c>
      <c r="C14" s="83" t="s">
        <v>8</v>
      </c>
      <c r="D14" s="84">
        <f>איכות!E18</f>
        <v>0</v>
      </c>
      <c r="E14" s="84">
        <f>איכות!G18</f>
        <v>0</v>
      </c>
      <c r="F14" s="93">
        <f>איכות!I18</f>
        <v>0</v>
      </c>
    </row>
    <row r="15" spans="1:6" x14ac:dyDescent="0.25">
      <c r="A15" s="72"/>
      <c r="B15" s="82">
        <v>0.75</v>
      </c>
      <c r="C15" s="83" t="s">
        <v>9</v>
      </c>
      <c r="D15" s="84">
        <f>D6</f>
        <v>0</v>
      </c>
      <c r="E15" s="85">
        <f t="shared" ref="E15:F15" si="1">E6</f>
        <v>0</v>
      </c>
      <c r="F15" s="94">
        <f t="shared" si="1"/>
        <v>0</v>
      </c>
    </row>
    <row r="16" spans="1:6" ht="14.2" x14ac:dyDescent="0.25">
      <c r="A16" s="72"/>
      <c r="B16" s="86">
        <f>SUM(B14:B15)</f>
        <v>1</v>
      </c>
      <c r="C16" s="87" t="s">
        <v>10</v>
      </c>
      <c r="D16" s="88">
        <f>D14+D15</f>
        <v>0</v>
      </c>
      <c r="E16" s="89">
        <f t="shared" ref="E16:F16" si="2">E14+E15</f>
        <v>0</v>
      </c>
      <c r="F16" s="95">
        <f t="shared" si="2"/>
        <v>0</v>
      </c>
    </row>
    <row r="17" spans="1:6" ht="14.75" thickBot="1" x14ac:dyDescent="0.3">
      <c r="A17" s="72"/>
      <c r="B17" s="147" t="s">
        <v>33</v>
      </c>
      <c r="C17" s="148"/>
      <c r="D17" s="90">
        <f>RANK(D16,$D$16:$F$16,0)</f>
        <v>1</v>
      </c>
      <c r="E17" s="90">
        <f t="shared" ref="E17:F17" si="3">RANK(E16,$D$16:$F$16,0)</f>
        <v>1</v>
      </c>
      <c r="F17" s="96">
        <f t="shared" si="3"/>
        <v>1</v>
      </c>
    </row>
  </sheetData>
  <mergeCells count="3">
    <mergeCell ref="C3:C4"/>
    <mergeCell ref="B12:C12"/>
    <mergeCell ref="B17:C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4</vt:i4>
      </vt:variant>
    </vt:vector>
  </HeadingPairs>
  <TitlesOfParts>
    <vt:vector size="7" baseType="lpstr">
      <vt:lpstr>תנאי סף</vt:lpstr>
      <vt:lpstr>איכות</vt:lpstr>
      <vt:lpstr>מחיר וסיכום</vt:lpstr>
      <vt:lpstr>'תנאי סף'!_Ref296892477</vt:lpstr>
      <vt:lpstr>'תנאי סף'!_Ref370930661</vt:lpstr>
      <vt:lpstr>'תנאי סף'!_Ref397199965</vt:lpstr>
      <vt:lpstr>'תנאי סף'!WPrint_Area_W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שלומי תורג'מן</cp:lastModifiedBy>
  <dcterms:created xsi:type="dcterms:W3CDTF">2014-12-29T12:32:12Z</dcterms:created>
  <dcterms:modified xsi:type="dcterms:W3CDTF">2024-02-21T15:10:33Z</dcterms:modified>
</cp:coreProperties>
</file>